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 tabRatio="768" activeTab="1"/>
  </bookViews>
  <sheets>
    <sheet name="Índice" sheetId="17" r:id="rId1"/>
    <sheet name="Amostra" sheetId="15" r:id="rId2"/>
    <sheet name="Q1" sheetId="1" r:id="rId3"/>
    <sheet name="Q2" sheetId="5" r:id="rId4"/>
    <sheet name="Q3" sheetId="2" r:id="rId5"/>
    <sheet name="Q31" sheetId="3" r:id="rId6"/>
    <sheet name="Q4" sheetId="22" r:id="rId7"/>
    <sheet name="Q5" sheetId="4" r:id="rId8"/>
    <sheet name="Q6" sheetId="6" r:id="rId9"/>
    <sheet name="Q61" sheetId="7" r:id="rId10"/>
    <sheet name="Q7" sheetId="23" r:id="rId11"/>
    <sheet name="Q8" sheetId="8" r:id="rId12"/>
    <sheet name="Q9" sheetId="21" r:id="rId13"/>
    <sheet name="Q10" sheetId="24" r:id="rId14"/>
    <sheet name="Q11" sheetId="9" r:id="rId15"/>
    <sheet name="Q12" sheetId="11" r:id="rId16"/>
    <sheet name="Q121" sheetId="12" r:id="rId17"/>
    <sheet name="Nota" sheetId="18" r:id="rId18"/>
  </sheets>
  <definedNames>
    <definedName name="_xlnm._FilterDatabase" localSheetId="5" hidden="1">'Q31'!#REF!</definedName>
    <definedName name="_xlnm._FilterDatabase" localSheetId="6" hidden="1">'Q4'!#REF!</definedName>
    <definedName name="_xlnm._FilterDatabase" localSheetId="7" hidden="1">'Q5'!#REF!</definedName>
    <definedName name="_xlnm._FilterDatabase" localSheetId="8" hidden="1">'Q6'!#REF!</definedName>
    <definedName name="_xlnm._FilterDatabase" localSheetId="10" hidden="1">'Q7'!#REF!</definedName>
    <definedName name="_xlnm._FilterDatabase" localSheetId="11" hidden="1">'Q8'!#REF!</definedName>
    <definedName name="_xlnm.Print_Area" localSheetId="15">'Q12'!$A$5:$K$25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7" l="1"/>
  <c r="B21" i="17"/>
  <c r="B20" i="17"/>
  <c r="B19" i="17"/>
  <c r="B18" i="17"/>
  <c r="B17" i="17"/>
  <c r="B16" i="17"/>
  <c r="B15" i="17"/>
  <c r="B14" i="17"/>
  <c r="B13" i="17"/>
  <c r="B12" i="17"/>
  <c r="B11" i="17"/>
  <c r="AX26" i="24"/>
  <c r="AT26" i="24"/>
  <c r="AN26" i="24"/>
  <c r="AJ26" i="24"/>
  <c r="AD26" i="24"/>
  <c r="AY25" i="24"/>
  <c r="AS25" i="24"/>
  <c r="AO25" i="24"/>
  <c r="AI25" i="24"/>
  <c r="AE25" i="24"/>
  <c r="AX23" i="24"/>
  <c r="AT23" i="24"/>
  <c r="AN23" i="24"/>
  <c r="AJ23" i="24"/>
  <c r="AD23" i="24"/>
  <c r="AY22" i="24"/>
  <c r="AS22" i="24"/>
  <c r="AO22" i="24"/>
  <c r="AI22" i="24"/>
  <c r="AE22" i="24"/>
  <c r="AX21" i="24"/>
  <c r="AT21" i="24"/>
  <c r="AN21" i="24"/>
  <c r="AJ21" i="24"/>
  <c r="AD21" i="24"/>
  <c r="AY20" i="24"/>
  <c r="AS20" i="24"/>
  <c r="AO20" i="24"/>
  <c r="AI20" i="24"/>
  <c r="AE20" i="24"/>
  <c r="AX19" i="24"/>
  <c r="AT19" i="24"/>
  <c r="AN19" i="24"/>
  <c r="AJ19" i="24"/>
  <c r="AD19" i="24"/>
  <c r="AY18" i="24"/>
  <c r="AS18" i="24"/>
  <c r="AO18" i="24"/>
  <c r="AI18" i="24"/>
  <c r="AE18" i="24"/>
  <c r="AX17" i="24"/>
  <c r="AT17" i="24"/>
  <c r="AN17" i="24"/>
  <c r="AJ17" i="24"/>
  <c r="AD17" i="24"/>
  <c r="AY15" i="24"/>
  <c r="AS15" i="24"/>
  <c r="AO15" i="24"/>
  <c r="AI15" i="24"/>
  <c r="AE15" i="24"/>
  <c r="AX14" i="24"/>
  <c r="AT14" i="24"/>
  <c r="AN14" i="24"/>
  <c r="AJ14" i="24"/>
  <c r="AD14" i="24"/>
  <c r="AY13" i="24"/>
  <c r="AS13" i="24"/>
  <c r="AO13" i="24"/>
  <c r="AI13" i="24"/>
  <c r="AE13" i="24"/>
  <c r="AX12" i="24"/>
  <c r="AT12" i="24"/>
  <c r="AN12" i="24"/>
  <c r="AJ12" i="24"/>
  <c r="AD12" i="24"/>
  <c r="AH10" i="24"/>
  <c r="AL10" i="24"/>
  <c r="AR10" i="24"/>
  <c r="AV10" i="24"/>
  <c r="BB10" i="24"/>
  <c r="X26" i="21"/>
  <c r="X25" i="21"/>
  <c r="X23" i="21"/>
  <c r="X22" i="21"/>
  <c r="X21" i="21"/>
  <c r="X20" i="21"/>
  <c r="X19" i="21"/>
  <c r="X18" i="21"/>
  <c r="X17" i="21"/>
  <c r="X15" i="21"/>
  <c r="X14" i="21"/>
  <c r="X13" i="21"/>
  <c r="X12" i="21"/>
  <c r="X10" i="21"/>
  <c r="BA26" i="8"/>
  <c r="AS26" i="8"/>
  <c r="AK26" i="8"/>
  <c r="BE25" i="8"/>
  <c r="AW25" i="8"/>
  <c r="AO25" i="8"/>
  <c r="AG25" i="8"/>
  <c r="BH23" i="8"/>
  <c r="BD23" i="8"/>
  <c r="AZ23" i="8"/>
  <c r="AV23" i="8"/>
  <c r="AR23" i="8"/>
  <c r="AN23" i="8"/>
  <c r="AJ23" i="8"/>
  <c r="BH22" i="8"/>
  <c r="BD22" i="8"/>
  <c r="AZ22" i="8"/>
  <c r="AV22" i="8"/>
  <c r="AR22" i="8"/>
  <c r="AN22" i="8"/>
  <c r="AJ22" i="8"/>
  <c r="BH21" i="8"/>
  <c r="BD21" i="8"/>
  <c r="AZ21" i="8"/>
  <c r="AV21" i="8"/>
  <c r="AR21" i="8"/>
  <c r="AN21" i="8"/>
  <c r="AJ21" i="8"/>
  <c r="BH20" i="8"/>
  <c r="BD20" i="8"/>
  <c r="AZ20" i="8"/>
  <c r="AV20" i="8"/>
  <c r="AR20" i="8"/>
  <c r="AN20" i="8"/>
  <c r="AJ20" i="8"/>
  <c r="BH19" i="8"/>
  <c r="BD19" i="8"/>
  <c r="AZ19" i="8"/>
  <c r="AV19" i="8"/>
  <c r="AR19" i="8"/>
  <c r="AN19" i="8"/>
  <c r="AJ19" i="8"/>
  <c r="BH18" i="8"/>
  <c r="BD18" i="8"/>
  <c r="AZ18" i="8"/>
  <c r="AV18" i="8"/>
  <c r="AR18" i="8"/>
  <c r="AN18" i="8"/>
  <c r="AJ18" i="8"/>
  <c r="BH17" i="8"/>
  <c r="BD17" i="8"/>
  <c r="BB17" i="8"/>
  <c r="AZ17" i="8"/>
  <c r="AX17" i="8"/>
  <c r="AV17" i="8"/>
  <c r="AT17" i="8"/>
  <c r="AR17" i="8"/>
  <c r="AP17" i="8"/>
  <c r="AN17" i="8"/>
  <c r="AL17" i="8"/>
  <c r="AJ17" i="8"/>
  <c r="AH17" i="8"/>
  <c r="BH15" i="8"/>
  <c r="BF15" i="8"/>
  <c r="BD15" i="8"/>
  <c r="BB15" i="8"/>
  <c r="AZ15" i="8"/>
  <c r="AX15" i="8"/>
  <c r="AV15" i="8"/>
  <c r="AT15" i="8"/>
  <c r="AR15" i="8"/>
  <c r="AP15" i="8"/>
  <c r="AN15" i="8"/>
  <c r="AL15" i="8"/>
  <c r="AJ15" i="8"/>
  <c r="AH15" i="8"/>
  <c r="BH14" i="8"/>
  <c r="BF14" i="8"/>
  <c r="BD14" i="8"/>
  <c r="BB14" i="8"/>
  <c r="AZ14" i="8"/>
  <c r="AX14" i="8"/>
  <c r="AV14" i="8"/>
  <c r="AT14" i="8"/>
  <c r="AR14" i="8"/>
  <c r="AP14" i="8"/>
  <c r="AN14" i="8"/>
  <c r="AL14" i="8"/>
  <c r="AJ14" i="8"/>
  <c r="AH14" i="8"/>
  <c r="BF13" i="8"/>
  <c r="BD13" i="8"/>
  <c r="BB13" i="8"/>
  <c r="AX13" i="8"/>
  <c r="AT13" i="8"/>
  <c r="AP13" i="8"/>
  <c r="AL13" i="8"/>
  <c r="AH13" i="8"/>
  <c r="BF12" i="8"/>
  <c r="BB12" i="8"/>
  <c r="AX12" i="8"/>
  <c r="AT12" i="8"/>
  <c r="AP12" i="8"/>
  <c r="AL12" i="8"/>
  <c r="AH12" i="8"/>
  <c r="BG10" i="8"/>
  <c r="BE10" i="8"/>
  <c r="BC10" i="8"/>
  <c r="BA10" i="8"/>
  <c r="AY10" i="8"/>
  <c r="AW10" i="8"/>
  <c r="AU10" i="8"/>
  <c r="AS10" i="8"/>
  <c r="AQ10" i="8"/>
  <c r="AO10" i="8"/>
  <c r="AM10" i="8"/>
  <c r="AK10" i="8"/>
  <c r="AI10" i="8"/>
  <c r="AG10" i="8"/>
  <c r="AV20" i="4"/>
  <c r="AN20" i="4"/>
  <c r="AH20" i="4"/>
  <c r="BB19" i="4"/>
  <c r="AV19" i="4"/>
  <c r="AN19" i="4"/>
  <c r="AH19" i="4"/>
  <c r="BB18" i="4"/>
  <c r="AV18" i="4"/>
  <c r="AN18" i="4"/>
  <c r="AH18" i="4"/>
  <c r="BB17" i="4"/>
  <c r="AV17" i="4"/>
  <c r="AN17" i="4"/>
  <c r="AH17" i="4"/>
  <c r="BB15" i="4"/>
  <c r="AV15" i="4"/>
  <c r="AN15" i="4"/>
  <c r="AH15" i="4"/>
  <c r="BB14" i="4"/>
  <c r="AV14" i="4"/>
  <c r="AN14" i="4"/>
  <c r="AH14" i="4"/>
  <c r="BB13" i="4"/>
  <c r="AV13" i="4"/>
  <c r="AN13" i="4"/>
  <c r="BB12" i="4"/>
  <c r="AN12" i="4"/>
  <c r="AH12" i="4"/>
  <c r="BB10" i="4"/>
  <c r="AV10" i="4"/>
  <c r="AN10" i="4"/>
  <c r="AH10" i="4"/>
  <c r="BB20" i="4" l="1"/>
  <c r="AH21" i="4"/>
  <c r="AN21" i="4"/>
  <c r="AV21" i="4"/>
  <c r="BB21" i="4"/>
  <c r="AH22" i="4"/>
  <c r="AN22" i="4"/>
  <c r="AV22" i="4"/>
  <c r="BB22" i="4"/>
  <c r="AH23" i="4"/>
  <c r="AN23" i="4"/>
  <c r="AV23" i="4"/>
  <c r="BB23" i="4"/>
  <c r="AH25" i="4"/>
  <c r="AN25" i="4"/>
  <c r="AV25" i="4"/>
  <c r="BB25" i="4"/>
  <c r="AH26" i="4"/>
  <c r="AN26" i="4"/>
  <c r="AV26" i="4"/>
  <c r="BB26" i="4"/>
  <c r="BF10" i="8"/>
  <c r="AZ10" i="8"/>
  <c r="AR10" i="8"/>
  <c r="AG12" i="8"/>
  <c r="AO12" i="8"/>
  <c r="AU12" i="8"/>
  <c r="BC12" i="8"/>
  <c r="AG13" i="8"/>
  <c r="AO13" i="8"/>
  <c r="AU13" i="8"/>
  <c r="BC13" i="8"/>
  <c r="AG14" i="8"/>
  <c r="AO14" i="8"/>
  <c r="AU14" i="8"/>
  <c r="BC14" i="8"/>
  <c r="AG15" i="8"/>
  <c r="AO15" i="8"/>
  <c r="AU15" i="8"/>
  <c r="BC15" i="8"/>
  <c r="AG17" i="8"/>
  <c r="AJ10" i="4"/>
  <c r="AP12" i="4"/>
  <c r="AV12" i="4"/>
  <c r="BD12" i="4"/>
  <c r="AL13" i="4"/>
  <c r="BD10" i="8"/>
  <c r="BH10" i="8"/>
  <c r="AX10" i="8"/>
  <c r="AV10" i="8"/>
  <c r="AP10" i="8"/>
  <c r="AT10" i="8"/>
  <c r="AL10" i="8"/>
  <c r="AJ10" i="8"/>
  <c r="AH10" i="8"/>
  <c r="AJ12" i="8"/>
  <c r="AR12" i="8"/>
  <c r="AV12" i="8"/>
  <c r="AZ12" i="8"/>
  <c r="BD12" i="8"/>
  <c r="AJ13" i="8"/>
  <c r="AR13" i="8"/>
  <c r="AV13" i="8"/>
  <c r="AZ13" i="8"/>
  <c r="AO17" i="8"/>
  <c r="AU17" i="8"/>
  <c r="BC17" i="8"/>
  <c r="AG18" i="8"/>
  <c r="AO18" i="8"/>
  <c r="AU18" i="8"/>
  <c r="BC18" i="8"/>
  <c r="AG19" i="8"/>
  <c r="AO19" i="8"/>
  <c r="AU19" i="8"/>
  <c r="BC19" i="8"/>
  <c r="AG20" i="8"/>
  <c r="AO20" i="8"/>
  <c r="AU20" i="8"/>
  <c r="BC20" i="8"/>
  <c r="AG21" i="8"/>
  <c r="AO21" i="8"/>
  <c r="AU21" i="8"/>
  <c r="BC21" i="8"/>
  <c r="AG22" i="8"/>
  <c r="AO22" i="8"/>
  <c r="AU22" i="8"/>
  <c r="BC22" i="8"/>
  <c r="AG23" i="8"/>
  <c r="AO23" i="8"/>
  <c r="AU23" i="8"/>
  <c r="BC23" i="8"/>
  <c r="AU25" i="8"/>
  <c r="AG26" i="8"/>
  <c r="AU26" i="8"/>
  <c r="Q10" i="21"/>
  <c r="W10" i="21"/>
  <c r="Y10" i="21"/>
  <c r="AA10" i="21"/>
  <c r="Q12" i="21"/>
  <c r="W12" i="21"/>
  <c r="Y12" i="21"/>
  <c r="AA12" i="21"/>
  <c r="W13" i="21"/>
  <c r="Y13" i="21"/>
  <c r="AA13" i="21"/>
  <c r="W14" i="21"/>
  <c r="Y14" i="21"/>
  <c r="AA14" i="21"/>
  <c r="W15" i="21"/>
  <c r="Y15" i="21"/>
  <c r="AA15" i="21"/>
  <c r="W17" i="21"/>
  <c r="Y17" i="21"/>
  <c r="AA17" i="21"/>
  <c r="W18" i="21"/>
  <c r="Y18" i="21"/>
  <c r="AA18" i="21"/>
  <c r="W19" i="21"/>
  <c r="Y19" i="21"/>
  <c r="AA19" i="21"/>
  <c r="W20" i="21"/>
  <c r="Y20" i="21"/>
  <c r="AA20" i="21"/>
  <c r="W21" i="21"/>
  <c r="Y21" i="21"/>
  <c r="AA21" i="21"/>
  <c r="W22" i="21"/>
  <c r="Y22" i="21"/>
  <c r="AA22" i="21"/>
  <c r="W23" i="21"/>
  <c r="Y23" i="21"/>
  <c r="AA23" i="21"/>
  <c r="W25" i="21"/>
  <c r="Y25" i="21"/>
  <c r="AA25" i="21"/>
  <c r="W26" i="21"/>
  <c r="Y26" i="21"/>
  <c r="AA26" i="21"/>
  <c r="K9" i="22"/>
  <c r="AG18" i="4"/>
  <c r="AI18" i="4"/>
  <c r="AK18" i="4"/>
  <c r="AG19" i="4"/>
  <c r="AI19" i="4"/>
  <c r="Z10" i="21"/>
  <c r="AB10" i="21"/>
  <c r="Z12" i="21"/>
  <c r="AB12" i="21"/>
  <c r="Z13" i="21"/>
  <c r="AB13" i="21"/>
  <c r="Z14" i="21"/>
  <c r="AB14" i="21"/>
  <c r="Z15" i="21"/>
  <c r="AB15" i="21"/>
  <c r="Z17" i="21"/>
  <c r="AB17" i="21"/>
  <c r="Z18" i="21"/>
  <c r="AB18" i="21"/>
  <c r="Z19" i="21"/>
  <c r="AB19" i="21"/>
  <c r="Z20" i="21"/>
  <c r="AB20" i="21"/>
  <c r="Z21" i="21"/>
  <c r="AB21" i="21"/>
  <c r="Z22" i="21"/>
  <c r="AB22" i="21"/>
  <c r="Z23" i="21"/>
  <c r="AB23" i="21"/>
  <c r="Z25" i="21"/>
  <c r="AB25" i="21"/>
  <c r="Z26" i="21"/>
  <c r="AB26" i="21"/>
  <c r="AD10" i="24"/>
  <c r="BA10" i="24"/>
  <c r="AY10" i="24"/>
  <c r="AW10" i="24"/>
  <c r="AU10" i="24"/>
  <c r="AS10" i="24"/>
  <c r="AQ10" i="24"/>
  <c r="AO10" i="24"/>
  <c r="AM10" i="24"/>
  <c r="AK10" i="24"/>
  <c r="AI10" i="24"/>
  <c r="AZ10" i="24"/>
  <c r="AX10" i="24"/>
  <c r="AT10" i="24"/>
  <c r="AP10" i="24"/>
  <c r="AN10" i="24"/>
  <c r="AJ10" i="24"/>
  <c r="AF10" i="24"/>
  <c r="AF12" i="24"/>
  <c r="AH12" i="24"/>
  <c r="AL12" i="24"/>
  <c r="AP12" i="24"/>
  <c r="AR12" i="24"/>
  <c r="AV12" i="24"/>
  <c r="AZ12" i="24"/>
  <c r="BB12" i="24"/>
  <c r="AG13" i="24"/>
  <c r="AK13" i="24"/>
  <c r="AM13" i="24"/>
  <c r="AQ13" i="24"/>
  <c r="AU13" i="24"/>
  <c r="AW13" i="24"/>
  <c r="BA13" i="24"/>
  <c r="AF14" i="24"/>
  <c r="AH14" i="24"/>
  <c r="AL14" i="24"/>
  <c r="AP14" i="24"/>
  <c r="AR14" i="24"/>
  <c r="AV14" i="24"/>
  <c r="AZ14" i="24"/>
  <c r="BB14" i="24"/>
  <c r="AG15" i="24"/>
  <c r="AK15" i="24"/>
  <c r="AM15" i="24"/>
  <c r="AQ15" i="24"/>
  <c r="AU15" i="24"/>
  <c r="AW15" i="24"/>
  <c r="BA15" i="24"/>
  <c r="AF17" i="24"/>
  <c r="AH17" i="24"/>
  <c r="AL17" i="24"/>
  <c r="AP17" i="24"/>
  <c r="AR17" i="24"/>
  <c r="AV17" i="24"/>
  <c r="AZ17" i="24"/>
  <c r="BB17" i="24"/>
  <c r="AG18" i="24"/>
  <c r="AK18" i="24"/>
  <c r="AM18" i="24"/>
  <c r="AQ18" i="24"/>
  <c r="AU18" i="24"/>
  <c r="AW18" i="24"/>
  <c r="BA18" i="24"/>
  <c r="AF19" i="24"/>
  <c r="AH19" i="24"/>
  <c r="AL19" i="24"/>
  <c r="AP19" i="24"/>
  <c r="AR19" i="24"/>
  <c r="AV19" i="24"/>
  <c r="AZ19" i="24"/>
  <c r="BB19" i="24"/>
  <c r="AG20" i="24"/>
  <c r="AK20" i="24"/>
  <c r="AM20" i="24"/>
  <c r="AQ20" i="24"/>
  <c r="AU20" i="24"/>
  <c r="AW20" i="24"/>
  <c r="BA20" i="24"/>
  <c r="AF21" i="24"/>
  <c r="AH21" i="24"/>
  <c r="AL21" i="24"/>
  <c r="AP21" i="24"/>
  <c r="AR21" i="24"/>
  <c r="AV21" i="24"/>
  <c r="AZ21" i="24"/>
  <c r="BB21" i="24"/>
  <c r="AG22" i="24"/>
  <c r="AK22" i="24"/>
  <c r="AM22" i="24"/>
  <c r="AQ22" i="24"/>
  <c r="AU22" i="24"/>
  <c r="AW22" i="24"/>
  <c r="BA22" i="24"/>
  <c r="AF23" i="24"/>
  <c r="AH23" i="24"/>
  <c r="AL23" i="24"/>
  <c r="AP23" i="24"/>
  <c r="AR23" i="24"/>
  <c r="AV23" i="24"/>
  <c r="AZ23" i="24"/>
  <c r="BB23" i="24"/>
  <c r="AG25" i="24"/>
  <c r="AK25" i="24"/>
  <c r="AM25" i="24"/>
  <c r="AQ25" i="24"/>
  <c r="AU25" i="24"/>
  <c r="AW25" i="24"/>
  <c r="BA25" i="24"/>
  <c r="AF26" i="24"/>
  <c r="AH26" i="24"/>
  <c r="AL26" i="24"/>
  <c r="AP26" i="24"/>
  <c r="AR26" i="24"/>
  <c r="AV26" i="24"/>
  <c r="AZ26" i="24"/>
  <c r="BB26" i="24"/>
  <c r="AG10" i="24"/>
  <c r="AE10" i="24"/>
  <c r="AE12" i="24"/>
  <c r="AG12" i="24"/>
  <c r="AI12" i="24"/>
  <c r="AK12" i="24"/>
  <c r="AM12" i="24"/>
  <c r="AO12" i="24"/>
  <c r="AQ12" i="24"/>
  <c r="AS12" i="24"/>
  <c r="AU12" i="24"/>
  <c r="AW12" i="24"/>
  <c r="AY12" i="24"/>
  <c r="BA12" i="24"/>
  <c r="AD13" i="24"/>
  <c r="AF13" i="24"/>
  <c r="AH13" i="24"/>
  <c r="AJ13" i="24"/>
  <c r="AL13" i="24"/>
  <c r="AN13" i="24"/>
  <c r="AP13" i="24"/>
  <c r="AR13" i="24"/>
  <c r="AT13" i="24"/>
  <c r="AV13" i="24"/>
  <c r="AX13" i="24"/>
  <c r="AZ13" i="24"/>
  <c r="BB13" i="24"/>
  <c r="AE14" i="24"/>
  <c r="AG14" i="24"/>
  <c r="AI14" i="24"/>
  <c r="AK14" i="24"/>
  <c r="AM14" i="24"/>
  <c r="AO14" i="24"/>
  <c r="AQ14" i="24"/>
  <c r="AS14" i="24"/>
  <c r="AU14" i="24"/>
  <c r="AW14" i="24"/>
  <c r="AY14" i="24"/>
  <c r="BA14" i="24"/>
  <c r="AD15" i="24"/>
  <c r="AF15" i="24"/>
  <c r="AH15" i="24"/>
  <c r="AJ15" i="24"/>
  <c r="AL15" i="24"/>
  <c r="AN15" i="24"/>
  <c r="AP15" i="24"/>
  <c r="AR15" i="24"/>
  <c r="AT15" i="24"/>
  <c r="AV15" i="24"/>
  <c r="AX15" i="24"/>
  <c r="AZ15" i="24"/>
  <c r="BB15" i="24"/>
  <c r="AE17" i="24"/>
  <c r="AG17" i="24"/>
  <c r="AI17" i="24"/>
  <c r="AK17" i="24"/>
  <c r="AM17" i="24"/>
  <c r="AO17" i="24"/>
  <c r="AQ17" i="24"/>
  <c r="AS17" i="24"/>
  <c r="AU17" i="24"/>
  <c r="AW17" i="24"/>
  <c r="AY17" i="24"/>
  <c r="BA17" i="24"/>
  <c r="AD18" i="24"/>
  <c r="AF18" i="24"/>
  <c r="AH18" i="24"/>
  <c r="AJ18" i="24"/>
  <c r="AL18" i="24"/>
  <c r="AN18" i="24"/>
  <c r="AP18" i="24"/>
  <c r="AR18" i="24"/>
  <c r="AT18" i="24"/>
  <c r="AV18" i="24"/>
  <c r="AX18" i="24"/>
  <c r="AZ18" i="24"/>
  <c r="BB18" i="24"/>
  <c r="AE19" i="24"/>
  <c r="AG19" i="24"/>
  <c r="AI19" i="24"/>
  <c r="AK19" i="24"/>
  <c r="AM19" i="24"/>
  <c r="AO19" i="24"/>
  <c r="AQ19" i="24"/>
  <c r="AS19" i="24"/>
  <c r="AU19" i="24"/>
  <c r="AW19" i="24"/>
  <c r="AY19" i="24"/>
  <c r="BA19" i="24"/>
  <c r="AD20" i="24"/>
  <c r="AF20" i="24"/>
  <c r="AH20" i="24"/>
  <c r="AJ20" i="24"/>
  <c r="AL20" i="24"/>
  <c r="AN20" i="24"/>
  <c r="AP20" i="24"/>
  <c r="AR20" i="24"/>
  <c r="AT20" i="24"/>
  <c r="AV20" i="24"/>
  <c r="AX20" i="24"/>
  <c r="AZ20" i="24"/>
  <c r="BB20" i="24"/>
  <c r="AE21" i="24"/>
  <c r="AG21" i="24"/>
  <c r="AI21" i="24"/>
  <c r="AK21" i="24"/>
  <c r="AM21" i="24"/>
  <c r="AO21" i="24"/>
  <c r="AQ21" i="24"/>
  <c r="AS21" i="24"/>
  <c r="AU21" i="24"/>
  <c r="AW21" i="24"/>
  <c r="AY21" i="24"/>
  <c r="BA21" i="24"/>
  <c r="AD22" i="24"/>
  <c r="AF22" i="24"/>
  <c r="AH22" i="24"/>
  <c r="AJ22" i="24"/>
  <c r="AL22" i="24"/>
  <c r="AN22" i="24"/>
  <c r="AP22" i="24"/>
  <c r="AR22" i="24"/>
  <c r="AT22" i="24"/>
  <c r="AV22" i="24"/>
  <c r="AX22" i="24"/>
  <c r="AZ22" i="24"/>
  <c r="BB22" i="24"/>
  <c r="AE23" i="24"/>
  <c r="AG23" i="24"/>
  <c r="AI23" i="24"/>
  <c r="AK23" i="24"/>
  <c r="AM23" i="24"/>
  <c r="AO23" i="24"/>
  <c r="AQ23" i="24"/>
  <c r="AS23" i="24"/>
  <c r="AU23" i="24"/>
  <c r="AW23" i="24"/>
  <c r="AY23" i="24"/>
  <c r="BA23" i="24"/>
  <c r="AD25" i="24"/>
  <c r="AF25" i="24"/>
  <c r="AH25" i="24"/>
  <c r="AJ25" i="24"/>
  <c r="AL25" i="24"/>
  <c r="AN25" i="24"/>
  <c r="AP25" i="24"/>
  <c r="AR25" i="24"/>
  <c r="AT25" i="24"/>
  <c r="AV25" i="24"/>
  <c r="AX25" i="24"/>
  <c r="AZ25" i="24"/>
  <c r="BB25" i="24"/>
  <c r="AE26" i="24"/>
  <c r="AG26" i="24"/>
  <c r="AI26" i="24"/>
  <c r="AK26" i="24"/>
  <c r="AM26" i="24"/>
  <c r="AO26" i="24"/>
  <c r="AQ26" i="24"/>
  <c r="AS26" i="24"/>
  <c r="AU26" i="24"/>
  <c r="AW26" i="24"/>
  <c r="AY26" i="24"/>
  <c r="BA26" i="24"/>
  <c r="AN10" i="8"/>
  <c r="BB10" i="8"/>
  <c r="AN12" i="8"/>
  <c r="BH12" i="8"/>
  <c r="AN13" i="8"/>
  <c r="BH13" i="8"/>
  <c r="AI12" i="8"/>
  <c r="AK12" i="8"/>
  <c r="AM12" i="8"/>
  <c r="AQ12" i="8"/>
  <c r="AS12" i="8"/>
  <c r="AW12" i="8"/>
  <c r="AY12" i="8"/>
  <c r="BA12" i="8"/>
  <c r="BE12" i="8"/>
  <c r="BG12" i="8"/>
  <c r="AI13" i="8"/>
  <c r="AK13" i="8"/>
  <c r="AM13" i="8"/>
  <c r="AQ13" i="8"/>
  <c r="AS13" i="8"/>
  <c r="AW13" i="8"/>
  <c r="AY13" i="8"/>
  <c r="BA13" i="8"/>
  <c r="BE13" i="8"/>
  <c r="BG13" i="8"/>
  <c r="AI14" i="8"/>
  <c r="AK14" i="8"/>
  <c r="AM14" i="8"/>
  <c r="AQ14" i="8"/>
  <c r="AS14" i="8"/>
  <c r="AW14" i="8"/>
  <c r="AY14" i="8"/>
  <c r="BA14" i="8"/>
  <c r="BE14" i="8"/>
  <c r="BG14" i="8"/>
  <c r="AI15" i="8"/>
  <c r="AK15" i="8"/>
  <c r="AM15" i="8"/>
  <c r="AQ15" i="8"/>
  <c r="AS15" i="8"/>
  <c r="AW15" i="8"/>
  <c r="AY15" i="8"/>
  <c r="BA15" i="8"/>
  <c r="BE15" i="8"/>
  <c r="BG15" i="8"/>
  <c r="AI17" i="8"/>
  <c r="AK17" i="8"/>
  <c r="AM17" i="8"/>
  <c r="AQ17" i="8"/>
  <c r="AS17" i="8"/>
  <c r="AW17" i="8"/>
  <c r="AY17" i="8"/>
  <c r="BA17" i="8"/>
  <c r="AL10" i="4"/>
  <c r="AP10" i="4"/>
  <c r="BF10" i="4"/>
  <c r="BH10" i="4"/>
  <c r="AJ12" i="4"/>
  <c r="AR12" i="4"/>
  <c r="AT12" i="4"/>
  <c r="AX12" i="4"/>
  <c r="BF12" i="4"/>
  <c r="BH12" i="4"/>
  <c r="AH13" i="4"/>
  <c r="AJ13" i="4"/>
  <c r="AP13" i="4"/>
  <c r="AR13" i="4"/>
  <c r="AT13" i="4"/>
  <c r="AX13" i="4"/>
  <c r="AZ13" i="4"/>
  <c r="BD13" i="4"/>
  <c r="BF13" i="4"/>
  <c r="BH13" i="4"/>
  <c r="AJ14" i="4"/>
  <c r="AL14" i="4"/>
  <c r="AP14" i="4"/>
  <c r="AR14" i="4"/>
  <c r="AT14" i="4"/>
  <c r="AX14" i="4"/>
  <c r="AZ14" i="4"/>
  <c r="BD14" i="4"/>
  <c r="BF14" i="4"/>
  <c r="BH14" i="4"/>
  <c r="AJ15" i="4"/>
  <c r="AL15" i="4"/>
  <c r="AP15" i="4"/>
  <c r="AR15" i="4"/>
  <c r="AT15" i="4"/>
  <c r="AX15" i="4"/>
  <c r="AZ15" i="4"/>
  <c r="BD15" i="4"/>
  <c r="BF15" i="4"/>
  <c r="BH15" i="4"/>
  <c r="AJ17" i="4"/>
  <c r="AL17" i="4"/>
  <c r="AP17" i="4"/>
  <c r="AR17" i="4"/>
  <c r="AT17" i="4"/>
  <c r="AX17" i="4"/>
  <c r="AZ17" i="4"/>
  <c r="BD17" i="4"/>
  <c r="BF17" i="4"/>
  <c r="BH17" i="4"/>
  <c r="AJ18" i="4"/>
  <c r="AL18" i="4"/>
  <c r="AP18" i="4"/>
  <c r="AR18" i="4"/>
  <c r="AT18" i="4"/>
  <c r="AX18" i="4"/>
  <c r="AZ18" i="4"/>
  <c r="BD18" i="4"/>
  <c r="BF18" i="4"/>
  <c r="BH18" i="4"/>
  <c r="AJ19" i="4"/>
  <c r="AL19" i="4"/>
  <c r="AR10" i="4"/>
  <c r="AT10" i="4"/>
  <c r="AX10" i="4"/>
  <c r="AZ10" i="4"/>
  <c r="BD10" i="4"/>
  <c r="AL12" i="4"/>
  <c r="AZ12" i="4"/>
  <c r="AG10" i="4"/>
  <c r="AI10" i="4"/>
  <c r="AK10" i="4"/>
  <c r="AM10" i="4"/>
  <c r="AO10" i="4"/>
  <c r="AQ10" i="4"/>
  <c r="AS10" i="4"/>
  <c r="AU10" i="4"/>
  <c r="AW10" i="4"/>
  <c r="AY10" i="4"/>
  <c r="BA10" i="4"/>
  <c r="BC10" i="4"/>
  <c r="BE10" i="4"/>
  <c r="BG10" i="4"/>
  <c r="AG12" i="4"/>
  <c r="AI12" i="4"/>
  <c r="AK12" i="4"/>
  <c r="AM12" i="4"/>
  <c r="AO12" i="4"/>
  <c r="AQ12" i="4"/>
  <c r="AS12" i="4"/>
  <c r="AU12" i="4"/>
  <c r="AW12" i="4"/>
  <c r="AY12" i="4"/>
  <c r="BA12" i="4"/>
  <c r="BC12" i="4"/>
  <c r="BE12" i="4"/>
  <c r="BG12" i="4"/>
  <c r="AG13" i="4"/>
  <c r="AI13" i="4"/>
  <c r="AK13" i="4"/>
  <c r="AM13" i="4"/>
  <c r="AO13" i="4"/>
  <c r="AQ13" i="4"/>
  <c r="AG14" i="4"/>
  <c r="AI14" i="4"/>
  <c r="AK14" i="4"/>
  <c r="AM14" i="4"/>
  <c r="AG15" i="4"/>
  <c r="AI15" i="4"/>
  <c r="AK15" i="4"/>
  <c r="AM15" i="4"/>
  <c r="AG17" i="4"/>
  <c r="AI17" i="4"/>
  <c r="AK17" i="4"/>
  <c r="AM17" i="4"/>
  <c r="AM18" i="4"/>
  <c r="AP19" i="4"/>
  <c r="AR19" i="4"/>
  <c r="AT19" i="4"/>
  <c r="AX19" i="4"/>
  <c r="AZ19" i="4"/>
  <c r="BD19" i="4"/>
  <c r="BF19" i="4"/>
  <c r="BH19" i="4"/>
  <c r="AJ20" i="4"/>
  <c r="AL20" i="4"/>
  <c r="AP20" i="4"/>
  <c r="AR20" i="4"/>
  <c r="AT20" i="4"/>
  <c r="AX20" i="4"/>
  <c r="AZ20" i="4"/>
  <c r="BD20" i="4"/>
  <c r="BF20" i="4"/>
  <c r="BH20" i="4"/>
  <c r="AJ21" i="4"/>
  <c r="AL21" i="4"/>
  <c r="AP21" i="4"/>
  <c r="AR21" i="4"/>
  <c r="AT21" i="4"/>
  <c r="AX21" i="4"/>
  <c r="AZ21" i="4"/>
  <c r="BD21" i="4"/>
  <c r="BF21" i="4"/>
  <c r="BH21" i="4"/>
  <c r="AJ22" i="4"/>
  <c r="AL22" i="4"/>
  <c r="AP22" i="4"/>
  <c r="AR22" i="4"/>
  <c r="AT22" i="4"/>
  <c r="AX22" i="4"/>
  <c r="AZ22" i="4"/>
  <c r="BD22" i="4"/>
  <c r="BF22" i="4"/>
  <c r="BH22" i="4"/>
  <c r="AJ23" i="4"/>
  <c r="AL23" i="4"/>
  <c r="AP23" i="4"/>
  <c r="AR23" i="4"/>
  <c r="AT23" i="4"/>
  <c r="AX23" i="4"/>
  <c r="AZ23" i="4"/>
  <c r="BD23" i="4"/>
  <c r="BF23" i="4"/>
  <c r="BH23" i="4"/>
  <c r="AJ25" i="4"/>
  <c r="AL25" i="4"/>
  <c r="AP25" i="4"/>
  <c r="AR25" i="4"/>
  <c r="AT25" i="4"/>
  <c r="AX25" i="4"/>
  <c r="AZ25" i="4"/>
  <c r="BD25" i="4"/>
  <c r="BF25" i="4"/>
  <c r="BH25" i="4"/>
  <c r="AJ26" i="4"/>
  <c r="AL26" i="4"/>
  <c r="AP26" i="4"/>
  <c r="AR26" i="4"/>
  <c r="AT26" i="4"/>
  <c r="AX26" i="4"/>
  <c r="AZ26" i="4"/>
  <c r="BD26" i="4"/>
  <c r="BF26" i="4"/>
  <c r="BH26" i="4"/>
  <c r="AS13" i="4"/>
  <c r="AU13" i="4"/>
  <c r="AW13" i="4"/>
  <c r="AY13" i="4"/>
  <c r="BA13" i="4"/>
  <c r="BC13" i="4"/>
  <c r="BE13" i="4"/>
  <c r="BG13" i="4"/>
  <c r="AO14" i="4"/>
  <c r="AQ14" i="4"/>
  <c r="AS14" i="4"/>
  <c r="AU14" i="4"/>
  <c r="AW14" i="4"/>
  <c r="AY14" i="4"/>
  <c r="BA14" i="4"/>
  <c r="BC14" i="4"/>
  <c r="BE14" i="4"/>
  <c r="BG14" i="4"/>
  <c r="AO15" i="4"/>
  <c r="AQ15" i="4"/>
  <c r="AS15" i="4"/>
  <c r="AU15" i="4"/>
  <c r="AW15" i="4"/>
  <c r="AY15" i="4"/>
  <c r="BA15" i="4"/>
  <c r="BC15" i="4"/>
  <c r="BE15" i="4"/>
  <c r="BG15" i="4"/>
  <c r="AO17" i="4"/>
  <c r="AQ17" i="4"/>
  <c r="AS17" i="4"/>
  <c r="AU17" i="4"/>
  <c r="AW17" i="4"/>
  <c r="AY17" i="4"/>
  <c r="BA17" i="4"/>
  <c r="BC17" i="4"/>
  <c r="BE17" i="4"/>
  <c r="BG17" i="4"/>
  <c r="AO18" i="4"/>
  <c r="AQ18" i="4"/>
  <c r="AS18" i="4"/>
  <c r="AU18" i="4"/>
  <c r="AW18" i="4"/>
  <c r="AY18" i="4"/>
  <c r="BA18" i="4"/>
  <c r="BC18" i="4"/>
  <c r="BE18" i="4"/>
  <c r="BG18" i="4"/>
  <c r="AK19" i="4"/>
  <c r="AM19" i="4"/>
  <c r="AO19" i="4"/>
  <c r="AQ19" i="4"/>
  <c r="AS19" i="4"/>
  <c r="AU19" i="4"/>
  <c r="AW19" i="4"/>
  <c r="AY19" i="4"/>
  <c r="BA19" i="4"/>
  <c r="BC19" i="4"/>
  <c r="BE19" i="4"/>
  <c r="BG19" i="4"/>
  <c r="AG20" i="4"/>
  <c r="AI20" i="4"/>
  <c r="AK20" i="4"/>
  <c r="AM20" i="4"/>
  <c r="AO20" i="4"/>
  <c r="AQ20" i="4"/>
  <c r="AS20" i="4"/>
  <c r="AU20" i="4"/>
  <c r="AW20" i="4"/>
  <c r="AY20" i="4"/>
  <c r="BA20" i="4"/>
  <c r="BC20" i="4"/>
  <c r="BE20" i="4"/>
  <c r="BG20" i="4"/>
  <c r="AG21" i="4"/>
  <c r="AI21" i="4"/>
  <c r="AK21" i="4"/>
  <c r="AM21" i="4"/>
  <c r="AO21" i="4"/>
  <c r="AQ21" i="4"/>
  <c r="AS21" i="4"/>
  <c r="AU21" i="4"/>
  <c r="AW21" i="4"/>
  <c r="AY21" i="4"/>
  <c r="BA21" i="4"/>
  <c r="BC21" i="4"/>
  <c r="BE21" i="4"/>
  <c r="BG21" i="4"/>
  <c r="AG22" i="4"/>
  <c r="AI22" i="4"/>
  <c r="AK22" i="4"/>
  <c r="AM22" i="4"/>
  <c r="AO22" i="4"/>
  <c r="AQ22" i="4"/>
  <c r="AS22" i="4"/>
  <c r="AU22" i="4"/>
  <c r="AW22" i="4"/>
  <c r="AY22" i="4"/>
  <c r="BA22" i="4"/>
  <c r="BC22" i="4"/>
  <c r="BE22" i="4"/>
  <c r="BG22" i="4"/>
  <c r="AG23" i="4"/>
  <c r="AI23" i="4"/>
  <c r="AK23" i="4"/>
  <c r="AM23" i="4"/>
  <c r="AO23" i="4"/>
  <c r="AQ23" i="4"/>
  <c r="AS23" i="4"/>
  <c r="AU23" i="4"/>
  <c r="AW23" i="4"/>
  <c r="AY23" i="4"/>
  <c r="BA23" i="4"/>
  <c r="BC23" i="4"/>
  <c r="BE23" i="4"/>
  <c r="BG23" i="4"/>
  <c r="AG25" i="4"/>
  <c r="AI25" i="4"/>
  <c r="AK25" i="4"/>
  <c r="AM25" i="4"/>
  <c r="AO25" i="4"/>
  <c r="AQ25" i="4"/>
  <c r="AS25" i="4"/>
  <c r="AU25" i="4"/>
  <c r="AW25" i="4"/>
  <c r="AY25" i="4"/>
  <c r="BA25" i="4"/>
  <c r="BC25" i="4"/>
  <c r="BE25" i="4"/>
  <c r="BG25" i="4"/>
  <c r="AG26" i="4"/>
  <c r="AI26" i="4"/>
  <c r="AK26" i="4"/>
  <c r="AM26" i="4"/>
  <c r="AO26" i="4"/>
  <c r="AQ26" i="4"/>
  <c r="AS26" i="4"/>
  <c r="AU26" i="4"/>
  <c r="AW26" i="4"/>
  <c r="AY26" i="4"/>
  <c r="BA26" i="4"/>
  <c r="BC26" i="4"/>
  <c r="BE26" i="4"/>
  <c r="BG26" i="4"/>
  <c r="BE17" i="8"/>
  <c r="BG17" i="8"/>
  <c r="AI18" i="8"/>
  <c r="AK18" i="8"/>
  <c r="AM18" i="8"/>
  <c r="AQ18" i="8"/>
  <c r="AS18" i="8"/>
  <c r="AW18" i="8"/>
  <c r="AY18" i="8"/>
  <c r="BA18" i="8"/>
  <c r="BE18" i="8"/>
  <c r="BG18" i="8"/>
  <c r="AI19" i="8"/>
  <c r="AK19" i="8"/>
  <c r="AM19" i="8"/>
  <c r="AQ19" i="8"/>
  <c r="AS19" i="8"/>
  <c r="AW19" i="8"/>
  <c r="AY19" i="8"/>
  <c r="BA19" i="8"/>
  <c r="BE19" i="8"/>
  <c r="BG19" i="8"/>
  <c r="AI20" i="8"/>
  <c r="AK20" i="8"/>
  <c r="AM20" i="8"/>
  <c r="AQ20" i="8"/>
  <c r="AS20" i="8"/>
  <c r="AW20" i="8"/>
  <c r="AY20" i="8"/>
  <c r="BA20" i="8"/>
  <c r="BE20" i="8"/>
  <c r="BG20" i="8"/>
  <c r="AI21" i="8"/>
  <c r="AK21" i="8"/>
  <c r="AM21" i="8"/>
  <c r="AQ21" i="8"/>
  <c r="AS21" i="8"/>
  <c r="AW21" i="8"/>
  <c r="AY21" i="8"/>
  <c r="BA21" i="8"/>
  <c r="BE21" i="8"/>
  <c r="BG21" i="8"/>
  <c r="AI22" i="8"/>
  <c r="AK22" i="8"/>
  <c r="AM22" i="8"/>
  <c r="AQ22" i="8"/>
  <c r="AS22" i="8"/>
  <c r="AW22" i="8"/>
  <c r="AY22" i="8"/>
  <c r="BA22" i="8"/>
  <c r="BE22" i="8"/>
  <c r="BG22" i="8"/>
  <c r="AI23" i="8"/>
  <c r="AK23" i="8"/>
  <c r="AM23" i="8"/>
  <c r="AQ23" i="8"/>
  <c r="AS23" i="8"/>
  <c r="AW23" i="8"/>
  <c r="AY23" i="8"/>
  <c r="BA23" i="8"/>
  <c r="BE23" i="8"/>
  <c r="BG23" i="8"/>
  <c r="AH25" i="8"/>
  <c r="AI25" i="8"/>
  <c r="AJ25" i="8"/>
  <c r="AL25" i="8"/>
  <c r="AM25" i="8"/>
  <c r="AT25" i="8"/>
  <c r="AN25" i="8"/>
  <c r="AP25" i="8"/>
  <c r="AQ25" i="8"/>
  <c r="AR25" i="8"/>
  <c r="AV25" i="8"/>
  <c r="AX25" i="8"/>
  <c r="AY25" i="8"/>
  <c r="AZ25" i="8"/>
  <c r="BH25" i="8"/>
  <c r="BB25" i="8"/>
  <c r="BC25" i="8"/>
  <c r="BD25" i="8"/>
  <c r="BF25" i="8"/>
  <c r="BG25" i="8"/>
  <c r="AH26" i="8"/>
  <c r="AI26" i="8"/>
  <c r="AJ26" i="8"/>
  <c r="AL26" i="8"/>
  <c r="AM26" i="8"/>
  <c r="AT26" i="8"/>
  <c r="AN26" i="8"/>
  <c r="AP26" i="8"/>
  <c r="AQ26" i="8"/>
  <c r="AR26" i="8"/>
  <c r="AV26" i="8"/>
  <c r="AX26" i="8"/>
  <c r="AY26" i="8"/>
  <c r="AZ26" i="8"/>
  <c r="BH26" i="8"/>
  <c r="BB26" i="8"/>
  <c r="BC26" i="8"/>
  <c r="BD26" i="8"/>
  <c r="BF26" i="8"/>
  <c r="BG26" i="8"/>
  <c r="BF17" i="8"/>
  <c r="AH18" i="8"/>
  <c r="AL18" i="8"/>
  <c r="AP18" i="8"/>
  <c r="AT18" i="8"/>
  <c r="AX18" i="8"/>
  <c r="BB18" i="8"/>
  <c r="BF18" i="8"/>
  <c r="AH19" i="8"/>
  <c r="AL19" i="8"/>
  <c r="AP19" i="8"/>
  <c r="AT19" i="8"/>
  <c r="AX19" i="8"/>
  <c r="BB19" i="8"/>
  <c r="BF19" i="8"/>
  <c r="AH20" i="8"/>
  <c r="AL20" i="8"/>
  <c r="AP20" i="8"/>
  <c r="AT20" i="8"/>
  <c r="AX20" i="8"/>
  <c r="BB20" i="8"/>
  <c r="BF20" i="8"/>
  <c r="AH21" i="8"/>
  <c r="AL21" i="8"/>
  <c r="AP21" i="8"/>
  <c r="AT21" i="8"/>
  <c r="AX21" i="8"/>
  <c r="BB21" i="8"/>
  <c r="BF21" i="8"/>
  <c r="AH22" i="8"/>
  <c r="AL22" i="8"/>
  <c r="AP22" i="8"/>
  <c r="AT22" i="8"/>
  <c r="AX22" i="8"/>
  <c r="BB22" i="8"/>
  <c r="BF22" i="8"/>
  <c r="AH23" i="8"/>
  <c r="AL23" i="8"/>
  <c r="AP23" i="8"/>
  <c r="AT23" i="8"/>
  <c r="AX23" i="8"/>
  <c r="BB23" i="8"/>
  <c r="BF23" i="8"/>
  <c r="AK25" i="8"/>
  <c r="AS25" i="8"/>
  <c r="BA25" i="8"/>
  <c r="AO26" i="8"/>
  <c r="AW26" i="8"/>
  <c r="BE26" i="8"/>
  <c r="B10" i="17" l="1"/>
  <c r="B9" i="17"/>
  <c r="P25" i="23"/>
  <c r="O25" i="23"/>
  <c r="N25" i="23"/>
  <c r="M25" i="23"/>
  <c r="L25" i="23"/>
  <c r="K25" i="23"/>
  <c r="P24" i="23"/>
  <c r="O24" i="23"/>
  <c r="N24" i="23"/>
  <c r="M24" i="23"/>
  <c r="L24" i="23"/>
  <c r="K24" i="23"/>
  <c r="P22" i="23"/>
  <c r="O22" i="23"/>
  <c r="N22" i="23"/>
  <c r="M22" i="23"/>
  <c r="L22" i="23"/>
  <c r="K22" i="23"/>
  <c r="P21" i="23"/>
  <c r="O21" i="23"/>
  <c r="N21" i="23"/>
  <c r="M21" i="23"/>
  <c r="L21" i="23"/>
  <c r="K21" i="23"/>
  <c r="P20" i="23"/>
  <c r="O20" i="23"/>
  <c r="N20" i="23"/>
  <c r="M20" i="23"/>
  <c r="L20" i="23"/>
  <c r="K20" i="23"/>
  <c r="P19" i="23"/>
  <c r="O19" i="23"/>
  <c r="N19" i="23"/>
  <c r="M19" i="23"/>
  <c r="L19" i="23"/>
  <c r="K19" i="23"/>
  <c r="P18" i="23"/>
  <c r="O18" i="23"/>
  <c r="N18" i="23"/>
  <c r="M18" i="23"/>
  <c r="L18" i="23"/>
  <c r="K18" i="23"/>
  <c r="P17" i="23"/>
  <c r="O17" i="23"/>
  <c r="N17" i="23"/>
  <c r="M17" i="23"/>
  <c r="L17" i="23"/>
  <c r="K17" i="23"/>
  <c r="P16" i="23"/>
  <c r="O16" i="23"/>
  <c r="N16" i="23"/>
  <c r="M16" i="23"/>
  <c r="L16" i="23"/>
  <c r="K16" i="23"/>
  <c r="P14" i="23"/>
  <c r="O14" i="23"/>
  <c r="N14" i="23"/>
  <c r="M14" i="23"/>
  <c r="L14" i="23"/>
  <c r="K14" i="23"/>
  <c r="P13" i="23"/>
  <c r="O13" i="23"/>
  <c r="N13" i="23"/>
  <c r="M13" i="23"/>
  <c r="L13" i="23"/>
  <c r="K13" i="23"/>
  <c r="P12" i="23"/>
  <c r="O12" i="23"/>
  <c r="N12" i="23"/>
  <c r="M12" i="23"/>
  <c r="L12" i="23"/>
  <c r="K12" i="23"/>
  <c r="P11" i="23"/>
  <c r="O11" i="23"/>
  <c r="N11" i="23"/>
  <c r="M11" i="23"/>
  <c r="L11" i="23"/>
  <c r="K11" i="23"/>
  <c r="P9" i="23"/>
  <c r="O9" i="23"/>
  <c r="N9" i="23"/>
  <c r="M9" i="23"/>
  <c r="L9" i="23"/>
  <c r="K9" i="23"/>
  <c r="P25" i="22"/>
  <c r="O25" i="22"/>
  <c r="N25" i="22"/>
  <c r="M25" i="22"/>
  <c r="L25" i="22"/>
  <c r="K25" i="22"/>
  <c r="P24" i="22"/>
  <c r="O24" i="22"/>
  <c r="N24" i="22"/>
  <c r="M24" i="22"/>
  <c r="L24" i="22"/>
  <c r="K24" i="22"/>
  <c r="P22" i="22"/>
  <c r="O22" i="22"/>
  <c r="N22" i="22"/>
  <c r="M22" i="22"/>
  <c r="L22" i="22"/>
  <c r="K22" i="22"/>
  <c r="P21" i="22"/>
  <c r="O21" i="22"/>
  <c r="N21" i="22"/>
  <c r="M21" i="22"/>
  <c r="L21" i="22"/>
  <c r="K21" i="22"/>
  <c r="P20" i="22"/>
  <c r="O20" i="22"/>
  <c r="N20" i="22"/>
  <c r="M20" i="22"/>
  <c r="L20" i="22"/>
  <c r="K20" i="22"/>
  <c r="P19" i="22"/>
  <c r="O19" i="22"/>
  <c r="N19" i="22"/>
  <c r="M19" i="22"/>
  <c r="L19" i="22"/>
  <c r="K19" i="22"/>
  <c r="P18" i="22"/>
  <c r="O18" i="22"/>
  <c r="N18" i="22"/>
  <c r="M18" i="22"/>
  <c r="L18" i="22"/>
  <c r="K18" i="22"/>
  <c r="P17" i="22"/>
  <c r="O17" i="22"/>
  <c r="N17" i="22"/>
  <c r="M17" i="22"/>
  <c r="L17" i="22"/>
  <c r="K17" i="22"/>
  <c r="P16" i="22"/>
  <c r="O16" i="22"/>
  <c r="N16" i="22"/>
  <c r="M16" i="22"/>
  <c r="L16" i="22"/>
  <c r="K16" i="22"/>
  <c r="P14" i="22"/>
  <c r="O14" i="22"/>
  <c r="N14" i="22"/>
  <c r="M14" i="22"/>
  <c r="L14" i="22"/>
  <c r="K14" i="22"/>
  <c r="P13" i="22"/>
  <c r="O13" i="22"/>
  <c r="N13" i="22"/>
  <c r="M13" i="22"/>
  <c r="L13" i="22"/>
  <c r="K13" i="22"/>
  <c r="P12" i="22"/>
  <c r="O12" i="22"/>
  <c r="N12" i="22"/>
  <c r="M12" i="22"/>
  <c r="L12" i="22"/>
  <c r="K12" i="22"/>
  <c r="P11" i="22"/>
  <c r="O11" i="22"/>
  <c r="N11" i="22"/>
  <c r="M11" i="22"/>
  <c r="L11" i="22"/>
  <c r="K11" i="22"/>
  <c r="O9" i="22"/>
  <c r="P9" i="22"/>
  <c r="N9" i="22"/>
  <c r="M9" i="22"/>
  <c r="L9" i="22"/>
  <c r="R23" i="21" l="1"/>
  <c r="R22" i="21"/>
  <c r="R21" i="21"/>
  <c r="R20" i="21"/>
  <c r="R19" i="21"/>
  <c r="R18" i="21"/>
  <c r="R17" i="21"/>
  <c r="R15" i="21"/>
  <c r="R14" i="21"/>
  <c r="R13" i="21"/>
  <c r="R12" i="21"/>
  <c r="R10" i="21"/>
  <c r="R25" i="21" l="1"/>
  <c r="R26" i="21"/>
  <c r="T10" i="21"/>
  <c r="V10" i="21"/>
  <c r="T12" i="21"/>
  <c r="V12" i="21"/>
  <c r="T13" i="21"/>
  <c r="V13" i="21"/>
  <c r="T14" i="21"/>
  <c r="V14" i="21"/>
  <c r="T15" i="21"/>
  <c r="V15" i="21"/>
  <c r="T17" i="21"/>
  <c r="V17" i="21"/>
  <c r="T18" i="21"/>
  <c r="V18" i="21"/>
  <c r="T19" i="21"/>
  <c r="V19" i="21"/>
  <c r="T20" i="21"/>
  <c r="V20" i="21"/>
  <c r="T21" i="21"/>
  <c r="V21" i="21"/>
  <c r="T22" i="21"/>
  <c r="V22" i="21"/>
  <c r="T23" i="21"/>
  <c r="V23" i="21"/>
  <c r="T25" i="21"/>
  <c r="V25" i="21"/>
  <c r="T26" i="21"/>
  <c r="V26" i="21"/>
  <c r="S10" i="21"/>
  <c r="U10" i="21"/>
  <c r="S12" i="21"/>
  <c r="U12" i="21"/>
  <c r="Q13" i="21"/>
  <c r="S13" i="21"/>
  <c r="U13" i="21"/>
  <c r="Q14" i="21"/>
  <c r="S14" i="21"/>
  <c r="U14" i="21"/>
  <c r="Q15" i="21"/>
  <c r="S15" i="21"/>
  <c r="U15" i="21"/>
  <c r="Q17" i="21"/>
  <c r="S17" i="21"/>
  <c r="U17" i="21"/>
  <c r="Q18" i="21"/>
  <c r="S18" i="21"/>
  <c r="U18" i="21"/>
  <c r="Q19" i="21"/>
  <c r="S19" i="21"/>
  <c r="U19" i="21"/>
  <c r="Q20" i="21"/>
  <c r="S20" i="21"/>
  <c r="U20" i="21"/>
  <c r="Q21" i="21"/>
  <c r="S21" i="21"/>
  <c r="U21" i="21"/>
  <c r="Q22" i="21"/>
  <c r="S22" i="21"/>
  <c r="U22" i="21"/>
  <c r="Q23" i="21"/>
  <c r="S23" i="21"/>
  <c r="U23" i="21"/>
  <c r="Q25" i="21"/>
  <c r="Q26" i="21"/>
  <c r="S25" i="21"/>
  <c r="U25" i="21"/>
  <c r="S26" i="21"/>
  <c r="U26" i="21"/>
  <c r="AH26" i="12" l="1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J25" i="11"/>
  <c r="I25" i="11"/>
  <c r="H25" i="11"/>
  <c r="J24" i="11"/>
  <c r="I24" i="11"/>
  <c r="H24" i="11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6" i="7"/>
  <c r="W26" i="7"/>
  <c r="V26" i="7"/>
  <c r="U26" i="7"/>
  <c r="T26" i="7"/>
  <c r="S26" i="7"/>
  <c r="R26" i="7"/>
  <c r="Q26" i="7"/>
  <c r="P26" i="7"/>
  <c r="O26" i="7"/>
  <c r="X25" i="7"/>
  <c r="W25" i="7"/>
  <c r="V25" i="7"/>
  <c r="U25" i="7"/>
  <c r="T25" i="7"/>
  <c r="S25" i="7"/>
  <c r="R25" i="7"/>
  <c r="Q25" i="7"/>
  <c r="P25" i="7"/>
  <c r="O25" i="7"/>
  <c r="L25" i="6"/>
  <c r="K25" i="6"/>
  <c r="J25" i="6"/>
  <c r="I25" i="6"/>
  <c r="L24" i="6"/>
  <c r="K24" i="6"/>
  <c r="J24" i="6"/>
  <c r="I24" i="6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6" i="3"/>
  <c r="W26" i="3"/>
  <c r="V26" i="3"/>
  <c r="U26" i="3"/>
  <c r="T26" i="3"/>
  <c r="S26" i="3"/>
  <c r="R26" i="3"/>
  <c r="Q26" i="3"/>
  <c r="P26" i="3"/>
  <c r="O26" i="3"/>
  <c r="X25" i="3"/>
  <c r="W25" i="3"/>
  <c r="V25" i="3"/>
  <c r="U25" i="3"/>
  <c r="T25" i="3"/>
  <c r="S25" i="3"/>
  <c r="R25" i="3"/>
  <c r="Q25" i="3"/>
  <c r="P25" i="3"/>
  <c r="O25" i="3"/>
  <c r="L25" i="2"/>
  <c r="K25" i="2"/>
  <c r="J25" i="2"/>
  <c r="I25" i="2"/>
  <c r="L24" i="2"/>
  <c r="K24" i="2"/>
  <c r="J24" i="2"/>
  <c r="I24" i="2"/>
  <c r="K26" i="15"/>
  <c r="J26" i="15"/>
  <c r="I26" i="15"/>
  <c r="K25" i="15"/>
  <c r="J25" i="15"/>
  <c r="I25" i="15"/>
  <c r="K23" i="15"/>
  <c r="J23" i="15"/>
  <c r="I23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K17" i="15"/>
  <c r="J17" i="15"/>
  <c r="I17" i="15"/>
  <c r="K15" i="15"/>
  <c r="J15" i="15"/>
  <c r="I15" i="15"/>
  <c r="K14" i="15"/>
  <c r="J14" i="15"/>
  <c r="I14" i="15"/>
  <c r="K13" i="15"/>
  <c r="J13" i="15"/>
  <c r="I13" i="15"/>
  <c r="K12" i="15"/>
  <c r="J12" i="15"/>
  <c r="I12" i="15"/>
  <c r="J10" i="15"/>
  <c r="K10" i="15"/>
  <c r="I10" i="15"/>
  <c r="J25" i="1"/>
  <c r="I25" i="1"/>
  <c r="H25" i="1"/>
  <c r="J24" i="1"/>
  <c r="I24" i="1"/>
  <c r="H24" i="1"/>
  <c r="S26" i="15"/>
  <c r="R26" i="15"/>
  <c r="Q26" i="15"/>
  <c r="P26" i="15"/>
  <c r="O26" i="15"/>
  <c r="N26" i="15"/>
  <c r="S25" i="15"/>
  <c r="R25" i="15"/>
  <c r="Q25" i="15"/>
  <c r="P25" i="15"/>
  <c r="O25" i="15"/>
  <c r="N25" i="15"/>
  <c r="N18" i="15"/>
  <c r="O18" i="15"/>
  <c r="P18" i="15"/>
  <c r="Q18" i="15"/>
  <c r="R18" i="15"/>
  <c r="S18" i="15"/>
  <c r="N19" i="15"/>
  <c r="O19" i="15"/>
  <c r="P19" i="15"/>
  <c r="Q19" i="15"/>
  <c r="R19" i="15"/>
  <c r="S19" i="15"/>
  <c r="N20" i="15"/>
  <c r="O20" i="15"/>
  <c r="P20" i="15"/>
  <c r="Q20" i="15"/>
  <c r="R20" i="15"/>
  <c r="S20" i="15"/>
  <c r="N21" i="15"/>
  <c r="O21" i="15"/>
  <c r="P21" i="15"/>
  <c r="Q21" i="15"/>
  <c r="R21" i="15"/>
  <c r="S21" i="15"/>
  <c r="N22" i="15"/>
  <c r="O22" i="15"/>
  <c r="P22" i="15"/>
  <c r="Q22" i="15"/>
  <c r="R22" i="15"/>
  <c r="S22" i="15"/>
  <c r="N23" i="15"/>
  <c r="O23" i="15"/>
  <c r="P23" i="15"/>
  <c r="Q23" i="15"/>
  <c r="R23" i="15"/>
  <c r="S23" i="15"/>
  <c r="S17" i="15"/>
  <c r="R17" i="15"/>
  <c r="Q17" i="15"/>
  <c r="P17" i="15"/>
  <c r="O17" i="15"/>
  <c r="N17" i="15"/>
  <c r="N13" i="15"/>
  <c r="O13" i="15"/>
  <c r="P13" i="15"/>
  <c r="Q13" i="15"/>
  <c r="R13" i="15"/>
  <c r="S13" i="15"/>
  <c r="N14" i="15"/>
  <c r="O14" i="15"/>
  <c r="P14" i="15"/>
  <c r="Q14" i="15"/>
  <c r="R14" i="15"/>
  <c r="S14" i="15"/>
  <c r="N15" i="15"/>
  <c r="O15" i="15"/>
  <c r="P15" i="15"/>
  <c r="Q15" i="15"/>
  <c r="R15" i="15"/>
  <c r="S15" i="15"/>
  <c r="S12" i="15"/>
  <c r="R12" i="15"/>
  <c r="Q12" i="15"/>
  <c r="P12" i="15"/>
  <c r="O12" i="15"/>
  <c r="N12" i="15"/>
  <c r="X26" i="15"/>
  <c r="W26" i="15"/>
  <c r="V26" i="15"/>
  <c r="X25" i="15"/>
  <c r="W25" i="15"/>
  <c r="V25" i="15"/>
  <c r="N10" i="15" l="1"/>
  <c r="P10" i="15"/>
  <c r="R10" i="15"/>
  <c r="O10" i="15"/>
  <c r="Q10" i="15"/>
  <c r="S10" i="15"/>
  <c r="AO23" i="9" l="1"/>
  <c r="AI23" i="9"/>
  <c r="AE23" i="9"/>
  <c r="Y23" i="9"/>
  <c r="AO22" i="9"/>
  <c r="AI22" i="9"/>
  <c r="AE22" i="9"/>
  <c r="Y22" i="9"/>
  <c r="AO21" i="9"/>
  <c r="AI21" i="9"/>
  <c r="AE21" i="9"/>
  <c r="Y21" i="9"/>
  <c r="AO20" i="9"/>
  <c r="AI20" i="9"/>
  <c r="AE20" i="9"/>
  <c r="Y20" i="9"/>
  <c r="AO19" i="9"/>
  <c r="AI19" i="9"/>
  <c r="AE19" i="9"/>
  <c r="Y19" i="9"/>
  <c r="AO18" i="9"/>
  <c r="AI18" i="9"/>
  <c r="AE18" i="9"/>
  <c r="Y18" i="9"/>
  <c r="AO17" i="9"/>
  <c r="AI17" i="9"/>
  <c r="AE17" i="9"/>
  <c r="Y17" i="9"/>
  <c r="AO15" i="9"/>
  <c r="AI15" i="9"/>
  <c r="AE15" i="9"/>
  <c r="Y15" i="9"/>
  <c r="AO14" i="9"/>
  <c r="AI14" i="9"/>
  <c r="AE14" i="9"/>
  <c r="Y14" i="9"/>
  <c r="AO13" i="9"/>
  <c r="AI13" i="9"/>
  <c r="AE13" i="9"/>
  <c r="Y13" i="9"/>
  <c r="AO12" i="9"/>
  <c r="AI12" i="9"/>
  <c r="AE12" i="9"/>
  <c r="Y12" i="9"/>
  <c r="AO10" i="9"/>
  <c r="AI10" i="9"/>
  <c r="AE10" i="9"/>
  <c r="Y10" i="9"/>
  <c r="AA10" i="9" l="1"/>
  <c r="AC10" i="9"/>
  <c r="AG10" i="9"/>
  <c r="AK10" i="9"/>
  <c r="AM10" i="9"/>
  <c r="AQ10" i="9"/>
  <c r="AA12" i="9"/>
  <c r="AC12" i="9"/>
  <c r="AG12" i="9"/>
  <c r="AK12" i="9"/>
  <c r="AM12" i="9"/>
  <c r="AQ12" i="9"/>
  <c r="AA13" i="9"/>
  <c r="AC13" i="9"/>
  <c r="AG13" i="9"/>
  <c r="AK13" i="9"/>
  <c r="AM13" i="9"/>
  <c r="AQ13" i="9"/>
  <c r="AA14" i="9"/>
  <c r="AC14" i="9"/>
  <c r="AG14" i="9"/>
  <c r="AK14" i="9"/>
  <c r="AM14" i="9"/>
  <c r="AQ14" i="9"/>
  <c r="AA15" i="9"/>
  <c r="AC15" i="9"/>
  <c r="AG15" i="9"/>
  <c r="AK15" i="9"/>
  <c r="AM15" i="9"/>
  <c r="AQ15" i="9"/>
  <c r="AA17" i="9"/>
  <c r="AC17" i="9"/>
  <c r="AG17" i="9"/>
  <c r="AK17" i="9"/>
  <c r="AM17" i="9"/>
  <c r="AQ17" i="9"/>
  <c r="AA18" i="9"/>
  <c r="AC18" i="9"/>
  <c r="AG18" i="9"/>
  <c r="AK18" i="9"/>
  <c r="AM18" i="9"/>
  <c r="AQ18" i="9"/>
  <c r="AA19" i="9"/>
  <c r="AC19" i="9"/>
  <c r="AG19" i="9"/>
  <c r="AK19" i="9"/>
  <c r="AM19" i="9"/>
  <c r="AQ19" i="9"/>
  <c r="AA20" i="9"/>
  <c r="AC20" i="9"/>
  <c r="AG20" i="9"/>
  <c r="AK20" i="9"/>
  <c r="AM20" i="9"/>
  <c r="AQ20" i="9"/>
  <c r="AA21" i="9"/>
  <c r="AC21" i="9"/>
  <c r="AG21" i="9"/>
  <c r="AK21" i="9"/>
  <c r="AM21" i="9"/>
  <c r="AQ21" i="9"/>
  <c r="AA22" i="9"/>
  <c r="AC22" i="9"/>
  <c r="AG22" i="9"/>
  <c r="AK22" i="9"/>
  <c r="AM22" i="9"/>
  <c r="AQ22" i="9"/>
  <c r="AA23" i="9"/>
  <c r="AC23" i="9"/>
  <c r="AG23" i="9"/>
  <c r="AK23" i="9"/>
  <c r="Z10" i="9"/>
  <c r="AB10" i="9"/>
  <c r="AD10" i="9"/>
  <c r="AF10" i="9"/>
  <c r="AH10" i="9"/>
  <c r="AJ10" i="9"/>
  <c r="AL10" i="9"/>
  <c r="AN10" i="9"/>
  <c r="AP10" i="9"/>
  <c r="AR10" i="9"/>
  <c r="Z12" i="9"/>
  <c r="AB12" i="9"/>
  <c r="AD12" i="9"/>
  <c r="AF12" i="9"/>
  <c r="AH12" i="9"/>
  <c r="AJ12" i="9"/>
  <c r="AL12" i="9"/>
  <c r="AN12" i="9"/>
  <c r="AP12" i="9"/>
  <c r="AR12" i="9"/>
  <c r="Z13" i="9"/>
  <c r="AB13" i="9"/>
  <c r="AD13" i="9"/>
  <c r="AF13" i="9"/>
  <c r="AH13" i="9"/>
  <c r="AJ13" i="9"/>
  <c r="AL13" i="9"/>
  <c r="AN13" i="9"/>
  <c r="AP13" i="9"/>
  <c r="AR13" i="9"/>
  <c r="Z14" i="9"/>
  <c r="AB14" i="9"/>
  <c r="AD14" i="9"/>
  <c r="AF14" i="9"/>
  <c r="AH14" i="9"/>
  <c r="AJ14" i="9"/>
  <c r="AL14" i="9"/>
  <c r="AN14" i="9"/>
  <c r="AP14" i="9"/>
  <c r="AR14" i="9"/>
  <c r="Z15" i="9"/>
  <c r="AB15" i="9"/>
  <c r="AD15" i="9"/>
  <c r="AF15" i="9"/>
  <c r="AH15" i="9"/>
  <c r="AJ15" i="9"/>
  <c r="AL15" i="9"/>
  <c r="AN15" i="9"/>
  <c r="AP15" i="9"/>
  <c r="AR15" i="9"/>
  <c r="Z17" i="9"/>
  <c r="AB17" i="9"/>
  <c r="AD17" i="9"/>
  <c r="AF17" i="9"/>
  <c r="AH17" i="9"/>
  <c r="AJ17" i="9"/>
  <c r="AL17" i="9"/>
  <c r="AN17" i="9"/>
  <c r="AP17" i="9"/>
  <c r="AR17" i="9"/>
  <c r="Z18" i="9"/>
  <c r="AB18" i="9"/>
  <c r="AD18" i="9"/>
  <c r="AF18" i="9"/>
  <c r="AH18" i="9"/>
  <c r="AJ18" i="9"/>
  <c r="AL18" i="9"/>
  <c r="AN18" i="9"/>
  <c r="AP18" i="9"/>
  <c r="AR18" i="9"/>
  <c r="Z19" i="9"/>
  <c r="AB19" i="9"/>
  <c r="AD19" i="9"/>
  <c r="AF19" i="9"/>
  <c r="AH19" i="9"/>
  <c r="AJ19" i="9"/>
  <c r="AL19" i="9"/>
  <c r="AN19" i="9"/>
  <c r="AP19" i="9"/>
  <c r="AR19" i="9"/>
  <c r="Z20" i="9"/>
  <c r="AB20" i="9"/>
  <c r="AD20" i="9"/>
  <c r="AF20" i="9"/>
  <c r="AH20" i="9"/>
  <c r="AJ20" i="9"/>
  <c r="AL20" i="9"/>
  <c r="AN20" i="9"/>
  <c r="Z21" i="9"/>
  <c r="AB21" i="9"/>
  <c r="Z23" i="9"/>
  <c r="AB23" i="9"/>
  <c r="AP20" i="9"/>
  <c r="AR20" i="9"/>
  <c r="AD21" i="9"/>
  <c r="AF21" i="9"/>
  <c r="AH21" i="9"/>
  <c r="AJ21" i="9"/>
  <c r="AL21" i="9"/>
  <c r="AN21" i="9"/>
  <c r="AP21" i="9"/>
  <c r="AR21" i="9"/>
  <c r="Z22" i="9"/>
  <c r="AB22" i="9"/>
  <c r="AD22" i="9"/>
  <c r="AF22" i="9"/>
  <c r="AH22" i="9"/>
  <c r="AJ22" i="9"/>
  <c r="AL22" i="9"/>
  <c r="AN22" i="9"/>
  <c r="AP22" i="9"/>
  <c r="AR22" i="9"/>
  <c r="AD23" i="9"/>
  <c r="AF23" i="9"/>
  <c r="AH23" i="9"/>
  <c r="AJ23" i="9"/>
  <c r="AL23" i="9"/>
  <c r="AN23" i="9"/>
  <c r="AP23" i="9"/>
  <c r="AR23" i="9"/>
  <c r="AM23" i="9"/>
  <c r="AQ23" i="9"/>
  <c r="B8" i="17" l="1"/>
  <c r="B6" i="17"/>
  <c r="W23" i="15" l="1"/>
  <c r="X23" i="15"/>
  <c r="X10" i="15" l="1"/>
  <c r="W10" i="15"/>
  <c r="V10" i="15"/>
  <c r="V22" i="15" l="1"/>
  <c r="V18" i="15"/>
  <c r="V13" i="15"/>
  <c r="V23" i="15"/>
  <c r="W20" i="15"/>
  <c r="V19" i="15"/>
  <c r="W15" i="15"/>
  <c r="V14" i="15"/>
  <c r="W21" i="15"/>
  <c r="V20" i="15"/>
  <c r="X18" i="15"/>
  <c r="V15" i="15"/>
  <c r="X13" i="15"/>
  <c r="W12" i="15"/>
  <c r="AL22" i="5"/>
  <c r="W14" i="3"/>
  <c r="AJ18" i="5"/>
  <c r="AI23" i="5"/>
  <c r="V18" i="12"/>
  <c r="X17" i="12"/>
  <c r="U21" i="12"/>
  <c r="AG22" i="12"/>
  <c r="AF19" i="12"/>
  <c r="AG23" i="12"/>
  <c r="AF20" i="12"/>
  <c r="AH21" i="12"/>
  <c r="AH12" i="12"/>
  <c r="AD17" i="12"/>
  <c r="AA20" i="12"/>
  <c r="Z17" i="12"/>
  <c r="Y18" i="12"/>
  <c r="V14" i="7"/>
  <c r="W13" i="7"/>
  <c r="O14" i="7"/>
  <c r="P13" i="7"/>
  <c r="Q12" i="7"/>
  <c r="Z23" i="5"/>
  <c r="AB21" i="5"/>
  <c r="Z18" i="5"/>
  <c r="Y13" i="5"/>
  <c r="AF12" i="5"/>
  <c r="AR15" i="5"/>
  <c r="S10" i="3"/>
  <c r="AL15" i="5"/>
  <c r="AH10" i="12"/>
  <c r="AQ13" i="5"/>
  <c r="AA12" i="12"/>
  <c r="T15" i="3"/>
  <c r="X10" i="7"/>
  <c r="P10" i="7"/>
  <c r="AK14" i="5"/>
  <c r="AE15" i="5"/>
  <c r="AD13" i="5"/>
  <c r="AF10" i="5"/>
  <c r="W17" i="15" l="1"/>
  <c r="AR14" i="5"/>
  <c r="O15" i="3"/>
  <c r="Y12" i="5"/>
  <c r="AB20" i="5"/>
  <c r="AB17" i="5"/>
  <c r="Z19" i="5"/>
  <c r="AA22" i="5"/>
  <c r="AB19" i="12"/>
  <c r="AC22" i="12"/>
  <c r="Z21" i="12"/>
  <c r="Y23" i="12"/>
  <c r="AG18" i="12"/>
  <c r="T22" i="12"/>
  <c r="T20" i="12"/>
  <c r="V19" i="12"/>
  <c r="W23" i="12"/>
  <c r="X15" i="3"/>
  <c r="S15" i="3"/>
  <c r="P15" i="3"/>
  <c r="AL14" i="5"/>
  <c r="AE13" i="5"/>
  <c r="AA12" i="5"/>
  <c r="AA13" i="5"/>
  <c r="AA18" i="5"/>
  <c r="Y20" i="5"/>
  <c r="AA21" i="5"/>
  <c r="AC12" i="5"/>
  <c r="Y17" i="5"/>
  <c r="AB18" i="5"/>
  <c r="Z20" i="5"/>
  <c r="AC21" i="5"/>
  <c r="AA23" i="5"/>
  <c r="AC19" i="5"/>
  <c r="AC23" i="5"/>
  <c r="Z12" i="5"/>
  <c r="Y18" i="5"/>
  <c r="AB19" i="5"/>
  <c r="Z21" i="5"/>
  <c r="AC22" i="5"/>
  <c r="J9" i="6"/>
  <c r="J16" i="6"/>
  <c r="J18" i="6"/>
  <c r="J20" i="6"/>
  <c r="J22" i="6"/>
  <c r="K22" i="6"/>
  <c r="L22" i="6"/>
  <c r="R10" i="7"/>
  <c r="S14" i="7"/>
  <c r="R12" i="7"/>
  <c r="P12" i="7"/>
  <c r="S13" i="7"/>
  <c r="P14" i="7"/>
  <c r="U10" i="7"/>
  <c r="U14" i="7"/>
  <c r="S10" i="7"/>
  <c r="H16" i="11"/>
  <c r="I11" i="11"/>
  <c r="AB23" i="12"/>
  <c r="AC19" i="12"/>
  <c r="Y19" i="12"/>
  <c r="Z22" i="12"/>
  <c r="AB17" i="12"/>
  <c r="Z19" i="12"/>
  <c r="AC20" i="12"/>
  <c r="AA22" i="12"/>
  <c r="Y12" i="12"/>
  <c r="AC17" i="12"/>
  <c r="AA19" i="12"/>
  <c r="Y21" i="12"/>
  <c r="AB22" i="12"/>
  <c r="AD12" i="12"/>
  <c r="AF23" i="12"/>
  <c r="AD22" i="12"/>
  <c r="AD18" i="12"/>
  <c r="AE21" i="12"/>
  <c r="AG10" i="12"/>
  <c r="AE18" i="12"/>
  <c r="AH19" i="12"/>
  <c r="AF21" i="12"/>
  <c r="AD23" i="12"/>
  <c r="AD10" i="12"/>
  <c r="AG17" i="12"/>
  <c r="AE19" i="12"/>
  <c r="AH20" i="12"/>
  <c r="AF22" i="12"/>
  <c r="X22" i="12"/>
  <c r="T18" i="12"/>
  <c r="T17" i="12"/>
  <c r="W18" i="12"/>
  <c r="U20" i="12"/>
  <c r="W21" i="12"/>
  <c r="U23" i="12"/>
  <c r="T19" i="12"/>
  <c r="U17" i="12"/>
  <c r="X18" i="12"/>
  <c r="V20" i="12"/>
  <c r="V21" i="12"/>
  <c r="U22" i="12"/>
  <c r="T23" i="12"/>
  <c r="X23" i="12"/>
  <c r="AE12" i="5"/>
  <c r="AD15" i="5"/>
  <c r="AH15" i="5"/>
  <c r="AE10" i="5"/>
  <c r="AD12" i="5"/>
  <c r="AG13" i="5"/>
  <c r="AI19" i="5"/>
  <c r="R15" i="3"/>
  <c r="AN13" i="5"/>
  <c r="AR13" i="5"/>
  <c r="AN15" i="5"/>
  <c r="AQ15" i="5"/>
  <c r="X13" i="7"/>
  <c r="U14" i="3"/>
  <c r="V14" i="3"/>
  <c r="U15" i="3"/>
  <c r="AJ15" i="5"/>
  <c r="AK22" i="5"/>
  <c r="AJ19" i="5"/>
  <c r="AJ14" i="5"/>
  <c r="AK23" i="5"/>
  <c r="AM23" i="5"/>
  <c r="H20" i="1"/>
  <c r="AI22" i="5"/>
  <c r="O10" i="7"/>
  <c r="X22" i="15"/>
  <c r="X12" i="15"/>
  <c r="X17" i="15"/>
  <c r="X21" i="15"/>
  <c r="W14" i="15"/>
  <c r="X15" i="15"/>
  <c r="W19" i="15"/>
  <c r="X20" i="15"/>
  <c r="V12" i="15"/>
  <c r="W13" i="15"/>
  <c r="X14" i="15"/>
  <c r="V17" i="15"/>
  <c r="W18" i="15"/>
  <c r="X19" i="15"/>
  <c r="V21" i="15"/>
  <c r="W22" i="15"/>
  <c r="AH13" i="5"/>
  <c r="AI14" i="5"/>
  <c r="K9" i="6"/>
  <c r="AN14" i="5"/>
  <c r="J11" i="11"/>
  <c r="AO14" i="5"/>
  <c r="P10" i="3"/>
  <c r="O10" i="3"/>
  <c r="AK15" i="5"/>
  <c r="AI15" i="5"/>
  <c r="AB12" i="5"/>
  <c r="AC20" i="5"/>
  <c r="Z13" i="5"/>
  <c r="Y19" i="5"/>
  <c r="Y23" i="5"/>
  <c r="AB13" i="5"/>
  <c r="AC17" i="5"/>
  <c r="AA19" i="5"/>
  <c r="Y21" i="5"/>
  <c r="AB22" i="5"/>
  <c r="AA17" i="5"/>
  <c r="Z22" i="5"/>
  <c r="AC13" i="5"/>
  <c r="Z17" i="5"/>
  <c r="AC18" i="5"/>
  <c r="AA20" i="5"/>
  <c r="Y22" i="5"/>
  <c r="AB23" i="5"/>
  <c r="I16" i="6"/>
  <c r="J14" i="6"/>
  <c r="J17" i="6"/>
  <c r="J19" i="6"/>
  <c r="J21" i="6"/>
  <c r="I17" i="6"/>
  <c r="I22" i="6"/>
  <c r="K14" i="6"/>
  <c r="K17" i="6"/>
  <c r="K19" i="6"/>
  <c r="K21" i="6"/>
  <c r="L9" i="6"/>
  <c r="L17" i="6"/>
  <c r="L21" i="6"/>
  <c r="O12" i="7"/>
  <c r="S12" i="7"/>
  <c r="R13" i="7"/>
  <c r="Q14" i="7"/>
  <c r="W10" i="7"/>
  <c r="U13" i="7"/>
  <c r="T14" i="7"/>
  <c r="X14" i="7"/>
  <c r="Q13" i="7"/>
  <c r="Q10" i="7"/>
  <c r="O13" i="7"/>
  <c r="R14" i="7"/>
  <c r="V10" i="7"/>
  <c r="V13" i="7"/>
  <c r="J19" i="11"/>
  <c r="H17" i="11"/>
  <c r="I18" i="11"/>
  <c r="I19" i="11"/>
  <c r="J12" i="11"/>
  <c r="J16" i="11"/>
  <c r="H13" i="11"/>
  <c r="H9" i="11"/>
  <c r="Z12" i="12"/>
  <c r="Z18" i="12"/>
  <c r="AC18" i="12"/>
  <c r="Y22" i="12"/>
  <c r="AA21" i="12"/>
  <c r="AA17" i="12"/>
  <c r="AB20" i="12"/>
  <c r="AC23" i="12"/>
  <c r="AB12" i="12"/>
  <c r="AA18" i="12"/>
  <c r="Y20" i="12"/>
  <c r="AB21" i="12"/>
  <c r="Z23" i="12"/>
  <c r="AC12" i="12"/>
  <c r="Y17" i="12"/>
  <c r="AB18" i="12"/>
  <c r="Z20" i="12"/>
  <c r="AC21" i="12"/>
  <c r="AA23" i="12"/>
  <c r="AE10" i="12"/>
  <c r="AE17" i="12"/>
  <c r="AH17" i="12"/>
  <c r="AD21" i="12"/>
  <c r="AE20" i="12"/>
  <c r="AF10" i="12"/>
  <c r="AH18" i="12"/>
  <c r="AE12" i="12"/>
  <c r="AG19" i="12"/>
  <c r="AH22" i="12"/>
  <c r="AF12" i="12"/>
  <c r="AF17" i="12"/>
  <c r="AD19" i="12"/>
  <c r="AG20" i="12"/>
  <c r="AE22" i="12"/>
  <c r="AH23" i="12"/>
  <c r="AG12" i="12"/>
  <c r="AF18" i="12"/>
  <c r="AD20" i="12"/>
  <c r="AG21" i="12"/>
  <c r="AE23" i="12"/>
  <c r="W19" i="12"/>
  <c r="W17" i="12"/>
  <c r="U19" i="12"/>
  <c r="X20" i="12"/>
  <c r="V22" i="12"/>
  <c r="V17" i="12"/>
  <c r="W20" i="12"/>
  <c r="U18" i="12"/>
  <c r="X19" i="12"/>
  <c r="T21" i="12"/>
  <c r="X21" i="12"/>
  <c r="W22" i="12"/>
  <c r="V23" i="12"/>
  <c r="AD10" i="5"/>
  <c r="AH10" i="5"/>
  <c r="AG12" i="5"/>
  <c r="AF13" i="5"/>
  <c r="AF15" i="5"/>
  <c r="AG10" i="5"/>
  <c r="AH12" i="5"/>
  <c r="AG15" i="5"/>
  <c r="Q10" i="3"/>
  <c r="Q15" i="3"/>
  <c r="R10" i="3"/>
  <c r="J14" i="2"/>
  <c r="AP13" i="5"/>
  <c r="AQ14" i="5"/>
  <c r="AP15" i="5"/>
  <c r="AO13" i="5"/>
  <c r="AP14" i="5"/>
  <c r="AO15" i="5"/>
  <c r="T10" i="7"/>
  <c r="T13" i="7"/>
  <c r="W14" i="7"/>
  <c r="J19" i="1"/>
  <c r="H16" i="1"/>
  <c r="I21" i="1"/>
  <c r="V15" i="3"/>
  <c r="T14" i="3"/>
  <c r="X14" i="3"/>
  <c r="W15" i="3"/>
  <c r="AL18" i="5"/>
  <c r="AJ23" i="5"/>
  <c r="AK18" i="5"/>
  <c r="AM15" i="5"/>
  <c r="AJ22" i="5"/>
  <c r="AM22" i="5"/>
  <c r="AL19" i="5"/>
  <c r="J11" i="1"/>
  <c r="H13" i="1"/>
  <c r="H18" i="1"/>
  <c r="I16" i="1"/>
  <c r="J17" i="1"/>
  <c r="I20" i="1"/>
  <c r="J21" i="1"/>
  <c r="AM19" i="5"/>
  <c r="AM14" i="5"/>
  <c r="AI18" i="5"/>
  <c r="AM18" i="5"/>
  <c r="AL23" i="5"/>
  <c r="S17" i="7"/>
  <c r="O22" i="7"/>
  <c r="S19" i="7"/>
  <c r="O23" i="7"/>
  <c r="AH17" i="5"/>
  <c r="AF19" i="5"/>
  <c r="AG22" i="5"/>
  <c r="S18" i="3"/>
  <c r="R20" i="3"/>
  <c r="S23" i="3"/>
  <c r="AP17" i="5"/>
  <c r="AO18" i="5"/>
  <c r="AR19" i="5"/>
  <c r="AP21" i="5"/>
  <c r="AN23" i="5"/>
  <c r="U18" i="7"/>
  <c r="X19" i="7"/>
  <c r="V21" i="7"/>
  <c r="X23" i="7"/>
  <c r="W18" i="3"/>
  <c r="V19" i="3"/>
  <c r="U20" i="3"/>
  <c r="X21" i="3"/>
  <c r="V23" i="3"/>
  <c r="R15" i="7"/>
  <c r="AA15" i="5"/>
  <c r="R12" i="3"/>
  <c r="P14" i="3"/>
  <c r="I11" i="6"/>
  <c r="AB15" i="12"/>
  <c r="X15" i="12"/>
  <c r="AL13" i="5"/>
  <c r="O13" i="3"/>
  <c r="I13" i="6"/>
  <c r="AE15" i="12"/>
  <c r="Q18" i="7" l="1"/>
  <c r="I20" i="11"/>
  <c r="AO12" i="5"/>
  <c r="AD14" i="12"/>
  <c r="W22" i="3"/>
  <c r="X17" i="3"/>
  <c r="W20" i="7"/>
  <c r="V17" i="7"/>
  <c r="X22" i="7"/>
  <c r="AO22" i="5"/>
  <c r="AQ20" i="5"/>
  <c r="P22" i="3"/>
  <c r="S19" i="3"/>
  <c r="Q17" i="3"/>
  <c r="S22" i="3"/>
  <c r="P21" i="3"/>
  <c r="AF23" i="5"/>
  <c r="AH21" i="5"/>
  <c r="AE20" i="5"/>
  <c r="AG18" i="5"/>
  <c r="Q21" i="7"/>
  <c r="P18" i="7"/>
  <c r="Q20" i="7"/>
  <c r="X19" i="3"/>
  <c r="P23" i="3"/>
  <c r="L11" i="2"/>
  <c r="I12" i="11"/>
  <c r="I21" i="11"/>
  <c r="L19" i="6"/>
  <c r="L14" i="6"/>
  <c r="K11" i="6"/>
  <c r="AK19" i="5"/>
  <c r="L18" i="6"/>
  <c r="K18" i="6"/>
  <c r="I12" i="2"/>
  <c r="I9" i="2"/>
  <c r="K13" i="2"/>
  <c r="AH14" i="12"/>
  <c r="T17" i="3"/>
  <c r="U22" i="3"/>
  <c r="V22" i="3"/>
  <c r="U19" i="3"/>
  <c r="V18" i="3"/>
  <c r="T23" i="7"/>
  <c r="W23" i="7"/>
  <c r="U21" i="7"/>
  <c r="X18" i="7"/>
  <c r="T18" i="7"/>
  <c r="AR23" i="5"/>
  <c r="AN19" i="5"/>
  <c r="AR22" i="5"/>
  <c r="AN22" i="5"/>
  <c r="AO17" i="5"/>
  <c r="O19" i="3"/>
  <c r="R23" i="3"/>
  <c r="O22" i="3"/>
  <c r="R19" i="3"/>
  <c r="P17" i="3"/>
  <c r="AD21" i="5"/>
  <c r="AD17" i="5"/>
  <c r="AF22" i="5"/>
  <c r="AH20" i="5"/>
  <c r="AD20" i="5"/>
  <c r="AF18" i="5"/>
  <c r="AG17" i="5"/>
  <c r="R22" i="7"/>
  <c r="O21" i="7"/>
  <c r="Q19" i="7"/>
  <c r="P23" i="7"/>
  <c r="O20" i="7"/>
  <c r="X23" i="3"/>
  <c r="T23" i="3"/>
  <c r="U18" i="3"/>
  <c r="W23" i="3"/>
  <c r="X22" i="3"/>
  <c r="T22" i="3"/>
  <c r="U21" i="3"/>
  <c r="W19" i="3"/>
  <c r="U17" i="3"/>
  <c r="W22" i="7"/>
  <c r="U20" i="7"/>
  <c r="W18" i="7"/>
  <c r="U23" i="7"/>
  <c r="W21" i="7"/>
  <c r="T20" i="7"/>
  <c r="V18" i="7"/>
  <c r="AQ22" i="5"/>
  <c r="AO20" i="5"/>
  <c r="AQ18" i="5"/>
  <c r="AO23" i="5"/>
  <c r="AQ21" i="5"/>
  <c r="AO19" i="5"/>
  <c r="AQ17" i="5"/>
  <c r="I19" i="2"/>
  <c r="I17" i="2"/>
  <c r="R22" i="3"/>
  <c r="P20" i="3"/>
  <c r="R18" i="3"/>
  <c r="S17" i="3"/>
  <c r="O17" i="3"/>
  <c r="R21" i="3"/>
  <c r="O20" i="3"/>
  <c r="Q18" i="3"/>
  <c r="AE22" i="5"/>
  <c r="AG20" i="5"/>
  <c r="AE18" i="5"/>
  <c r="AF17" i="5"/>
  <c r="AH22" i="5"/>
  <c r="AD22" i="5"/>
  <c r="AF20" i="5"/>
  <c r="AH18" i="5"/>
  <c r="AD18" i="5"/>
  <c r="S23" i="7"/>
  <c r="R20" i="7"/>
  <c r="O19" i="7"/>
  <c r="Q23" i="7"/>
  <c r="P20" i="7"/>
  <c r="S20" i="7"/>
  <c r="R17" i="7"/>
  <c r="H22" i="11"/>
  <c r="AP12" i="5"/>
  <c r="J13" i="2"/>
  <c r="P13" i="3"/>
  <c r="U15" i="12"/>
  <c r="AH15" i="12"/>
  <c r="AA15" i="12"/>
  <c r="I22" i="11"/>
  <c r="P21" i="7"/>
  <c r="Q22" i="7"/>
  <c r="S12" i="3"/>
  <c r="Q14" i="3"/>
  <c r="I19" i="1"/>
  <c r="J16" i="1"/>
  <c r="L14" i="2"/>
  <c r="AR12" i="5"/>
  <c r="AM13" i="5"/>
  <c r="H21" i="1"/>
  <c r="J22" i="1"/>
  <c r="I17" i="1"/>
  <c r="H11" i="1"/>
  <c r="W21" i="3"/>
  <c r="J18" i="1"/>
  <c r="I11" i="1"/>
  <c r="AR18" i="5"/>
  <c r="J9" i="2"/>
  <c r="Q21" i="3"/>
  <c r="Q12" i="3"/>
  <c r="P12" i="3"/>
  <c r="AG15" i="12"/>
  <c r="AG14" i="12"/>
  <c r="AF14" i="12"/>
  <c r="W15" i="12"/>
  <c r="I13" i="11"/>
  <c r="J9" i="11"/>
  <c r="H19" i="11"/>
  <c r="J18" i="11"/>
  <c r="I17" i="11"/>
  <c r="I16" i="11"/>
  <c r="R23" i="7"/>
  <c r="Q15" i="7"/>
  <c r="L11" i="6"/>
  <c r="K13" i="6"/>
  <c r="J13" i="6"/>
  <c r="I19" i="6"/>
  <c r="AB15" i="5"/>
  <c r="Q13" i="3"/>
  <c r="O12" i="3"/>
  <c r="H19" i="1"/>
  <c r="I14" i="6"/>
  <c r="AI13" i="5"/>
  <c r="H14" i="11"/>
  <c r="I9" i="1"/>
  <c r="J14" i="1"/>
  <c r="AN12" i="5"/>
  <c r="T21" i="3"/>
  <c r="U23" i="3"/>
  <c r="X20" i="3"/>
  <c r="T20" i="3"/>
  <c r="W17" i="3"/>
  <c r="T19" i="7"/>
  <c r="T22" i="7"/>
  <c r="V20" i="7"/>
  <c r="W19" i="7"/>
  <c r="U17" i="7"/>
  <c r="AQ23" i="5"/>
  <c r="AO21" i="5"/>
  <c r="AP20" i="5"/>
  <c r="AQ19" i="5"/>
  <c r="AN18" i="5"/>
  <c r="K22" i="2"/>
  <c r="K16" i="2"/>
  <c r="Q20" i="3"/>
  <c r="O18" i="3"/>
  <c r="AE23" i="5"/>
  <c r="AG21" i="5"/>
  <c r="AE19" i="5"/>
  <c r="S18" i="7"/>
  <c r="R21" i="7"/>
  <c r="V21" i="3"/>
  <c r="T19" i="3"/>
  <c r="V17" i="3"/>
  <c r="V20" i="3"/>
  <c r="X18" i="3"/>
  <c r="T18" i="3"/>
  <c r="V23" i="7"/>
  <c r="X21" i="7"/>
  <c r="T21" i="7"/>
  <c r="V19" i="7"/>
  <c r="X17" i="7"/>
  <c r="T17" i="7"/>
  <c r="V22" i="7"/>
  <c r="U22" i="7"/>
  <c r="X20" i="7"/>
  <c r="U19" i="7"/>
  <c r="W17" i="7"/>
  <c r="AP23" i="5"/>
  <c r="AR21" i="5"/>
  <c r="AN21" i="5"/>
  <c r="AP19" i="5"/>
  <c r="AR17" i="5"/>
  <c r="AN17" i="5"/>
  <c r="AP22" i="5"/>
  <c r="AR20" i="5"/>
  <c r="AN20" i="5"/>
  <c r="AP18" i="5"/>
  <c r="J21" i="2"/>
  <c r="J18" i="2"/>
  <c r="I20" i="2"/>
  <c r="Q23" i="3"/>
  <c r="S21" i="3"/>
  <c r="O21" i="3"/>
  <c r="Q19" i="3"/>
  <c r="Q22" i="3"/>
  <c r="S20" i="3"/>
  <c r="R17" i="3"/>
  <c r="AH23" i="5"/>
  <c r="AD23" i="5"/>
  <c r="AF21" i="5"/>
  <c r="AH19" i="5"/>
  <c r="AD19" i="5"/>
  <c r="AG23" i="5"/>
  <c r="AE21" i="5"/>
  <c r="AG19" i="5"/>
  <c r="AE17" i="5"/>
  <c r="P22" i="7"/>
  <c r="Q17" i="7"/>
  <c r="S22" i="7"/>
  <c r="O18" i="7"/>
  <c r="S21" i="7"/>
  <c r="R18" i="7"/>
  <c r="O17" i="7"/>
  <c r="P19" i="7"/>
  <c r="T15" i="7"/>
  <c r="W15" i="7"/>
  <c r="AJ13" i="5"/>
  <c r="AK13" i="5"/>
  <c r="W20" i="3"/>
  <c r="H12" i="1"/>
  <c r="L9" i="2"/>
  <c r="K19" i="2"/>
  <c r="I13" i="2"/>
  <c r="I11" i="2"/>
  <c r="S14" i="3"/>
  <c r="P19" i="3"/>
  <c r="T15" i="12"/>
  <c r="V15" i="12"/>
  <c r="AE14" i="12"/>
  <c r="AF15" i="12"/>
  <c r="AC15" i="12"/>
  <c r="H12" i="11"/>
  <c r="H21" i="11"/>
  <c r="J17" i="11"/>
  <c r="J22" i="11"/>
  <c r="R19" i="7"/>
  <c r="S15" i="7"/>
  <c r="P15" i="7"/>
  <c r="J11" i="6"/>
  <c r="I21" i="6"/>
  <c r="Y15" i="5"/>
  <c r="I13" i="1"/>
  <c r="R13" i="3"/>
  <c r="K14" i="2"/>
  <c r="J12" i="2"/>
  <c r="I18" i="1"/>
  <c r="J13" i="1"/>
  <c r="H17" i="1"/>
  <c r="L13" i="2"/>
  <c r="L12" i="2"/>
  <c r="J11" i="2"/>
  <c r="K12" i="2"/>
  <c r="K9" i="2"/>
  <c r="O23" i="3"/>
  <c r="P18" i="3"/>
  <c r="O14" i="3"/>
  <c r="R14" i="3"/>
  <c r="AD15" i="12"/>
  <c r="Z15" i="12"/>
  <c r="Y15" i="12"/>
  <c r="H18" i="11"/>
  <c r="I14" i="11"/>
  <c r="I9" i="11"/>
  <c r="J13" i="11"/>
  <c r="J21" i="11"/>
  <c r="H20" i="11"/>
  <c r="J20" i="11"/>
  <c r="P17" i="7"/>
  <c r="O15" i="7"/>
  <c r="L20" i="6"/>
  <c r="L16" i="6"/>
  <c r="I18" i="6"/>
  <c r="K20" i="6"/>
  <c r="K16" i="6"/>
  <c r="I20" i="6"/>
  <c r="I9" i="6"/>
  <c r="AC15" i="5"/>
  <c r="Z15" i="5"/>
  <c r="S13" i="3"/>
  <c r="J20" i="1"/>
  <c r="J14" i="11"/>
  <c r="H11" i="11"/>
  <c r="K11" i="2"/>
  <c r="L13" i="6"/>
  <c r="I14" i="2"/>
  <c r="AQ12" i="5"/>
  <c r="AM21" i="5" l="1"/>
  <c r="AK21" i="5"/>
  <c r="AL21" i="5"/>
  <c r="AJ21" i="5"/>
  <c r="AI21" i="5"/>
  <c r="AJ20" i="5"/>
  <c r="AM20" i="5"/>
  <c r="AK20" i="5"/>
  <c r="AL20" i="5"/>
  <c r="AI20" i="5"/>
  <c r="V10" i="3"/>
  <c r="T10" i="3"/>
  <c r="U10" i="3"/>
  <c r="X10" i="3"/>
  <c r="W10" i="3"/>
  <c r="J12" i="6"/>
  <c r="L12" i="6"/>
  <c r="I12" i="6"/>
  <c r="K12" i="6"/>
  <c r="Z14" i="12"/>
  <c r="Y14" i="12"/>
  <c r="AC14" i="12"/>
  <c r="AB14" i="12"/>
  <c r="AA14" i="12"/>
  <c r="T12" i="3"/>
  <c r="U12" i="3"/>
  <c r="V12" i="3"/>
  <c r="X12" i="3"/>
  <c r="W12" i="3"/>
  <c r="U14" i="12"/>
  <c r="V14" i="12"/>
  <c r="X14" i="12"/>
  <c r="T14" i="12"/>
  <c r="W14" i="12"/>
  <c r="AE13" i="12"/>
  <c r="AD13" i="12"/>
  <c r="AH13" i="12"/>
  <c r="AF13" i="12"/>
  <c r="AG13" i="12"/>
  <c r="V13" i="12"/>
  <c r="X13" i="12"/>
  <c r="W13" i="12"/>
  <c r="T13" i="12"/>
  <c r="U13" i="12"/>
  <c r="J9" i="1"/>
  <c r="V15" i="7"/>
  <c r="U15" i="7"/>
  <c r="J17" i="2"/>
  <c r="J22" i="2"/>
  <c r="T13" i="3"/>
  <c r="W13" i="3"/>
  <c r="V13" i="3"/>
  <c r="X13" i="3"/>
  <c r="U13" i="3"/>
  <c r="AG14" i="5"/>
  <c r="AF14" i="5"/>
  <c r="AH14" i="5"/>
  <c r="AE14" i="5"/>
  <c r="AD14" i="5"/>
  <c r="Y13" i="12"/>
  <c r="AC13" i="12"/>
  <c r="AA13" i="12"/>
  <c r="AB13" i="12"/>
  <c r="Z13" i="12"/>
  <c r="J20" i="2"/>
  <c r="K18" i="2"/>
  <c r="L18" i="2"/>
  <c r="L20" i="2"/>
  <c r="L22" i="2"/>
  <c r="X12" i="7"/>
  <c r="T12" i="7"/>
  <c r="V12" i="7"/>
  <c r="W12" i="7"/>
  <c r="U12" i="7"/>
  <c r="AO10" i="5"/>
  <c r="AQ10" i="5"/>
  <c r="AR10" i="5"/>
  <c r="AN10" i="5"/>
  <c r="AP10" i="5"/>
  <c r="AJ12" i="5"/>
  <c r="AI12" i="5"/>
  <c r="AM12" i="5"/>
  <c r="AL12" i="5"/>
  <c r="AK12" i="5"/>
  <c r="AB10" i="12"/>
  <c r="AC10" i="12"/>
  <c r="AA10" i="12"/>
  <c r="Y10" i="12"/>
  <c r="Z10" i="12"/>
  <c r="H14" i="1"/>
  <c r="I14" i="1"/>
  <c r="H9" i="1"/>
  <c r="H22" i="1"/>
  <c r="I22" i="1"/>
  <c r="X15" i="7"/>
  <c r="AL17" i="5"/>
  <c r="AJ17" i="5"/>
  <c r="AM17" i="5"/>
  <c r="AK17" i="5"/>
  <c r="AI17" i="5"/>
  <c r="I16" i="2"/>
  <c r="I18" i="2"/>
  <c r="I21" i="2"/>
  <c r="I22" i="2"/>
  <c r="J16" i="2"/>
  <c r="J19" i="2"/>
  <c r="K17" i="2"/>
  <c r="K20" i="2"/>
  <c r="K21" i="2"/>
  <c r="L16" i="2"/>
  <c r="L17" i="2"/>
  <c r="L19" i="2"/>
  <c r="L21" i="2"/>
  <c r="AJ10" i="5"/>
  <c r="AK10" i="5"/>
  <c r="AI10" i="5"/>
  <c r="AM10" i="5"/>
  <c r="AL10" i="5"/>
  <c r="J12" i="1"/>
  <c r="I12" i="1"/>
  <c r="Y14" i="5" l="1"/>
  <c r="AB14" i="5"/>
  <c r="Z14" i="5"/>
  <c r="AC14" i="5"/>
  <c r="AA14" i="5"/>
  <c r="Y10" i="5"/>
  <c r="Z10" i="5"/>
  <c r="AA10" i="5"/>
  <c r="AC10" i="5"/>
  <c r="AB10" i="5"/>
  <c r="T12" i="12" l="1"/>
  <c r="X12" i="12"/>
  <c r="W12" i="12"/>
  <c r="U12" i="12"/>
  <c r="V12" i="12"/>
  <c r="X10" i="12"/>
  <c r="W10" i="12"/>
  <c r="U10" i="12"/>
  <c r="T10" i="12"/>
  <c r="V10" i="12"/>
</calcChain>
</file>

<file path=xl/sharedStrings.xml><?xml version="1.0" encoding="utf-8"?>
<sst xmlns="http://schemas.openxmlformats.org/spreadsheetml/2006/main" count="1273" uniqueCount="135">
  <si>
    <t>Agregação</t>
  </si>
  <si>
    <t>Mantém-se, mesmo que parcialmente, em produção ou funcionamento</t>
  </si>
  <si>
    <t>Encerrou temporariamente</t>
  </si>
  <si>
    <t>Encerrou definitivamente</t>
  </si>
  <si>
    <t>Total</t>
  </si>
  <si>
    <t>Dimensão</t>
  </si>
  <si>
    <t>Micro</t>
  </si>
  <si>
    <t>Pequena</t>
  </si>
  <si>
    <t>Média</t>
  </si>
  <si>
    <t>Grande</t>
  </si>
  <si>
    <t>Unidade: %</t>
  </si>
  <si>
    <t>Sim, uma redução</t>
  </si>
  <si>
    <t>Sim, um aumento</t>
  </si>
  <si>
    <t>Não tem impacto</t>
  </si>
  <si>
    <t>Não sabe / não responde</t>
  </si>
  <si>
    <t>Redução</t>
  </si>
  <si>
    <t>Aumento</t>
  </si>
  <si>
    <t>Inferior a 10%</t>
  </si>
  <si>
    <t>Entre 10% e 25%</t>
  </si>
  <si>
    <t>Entre 26% e 50%</t>
  </si>
  <si>
    <t>Entre 51% e 75%</t>
  </si>
  <si>
    <t>Superior a 75%</t>
  </si>
  <si>
    <t>Restrições no contexto do estado de emergência</t>
  </si>
  <si>
    <t>Falta imprevista de funcionários</t>
  </si>
  <si>
    <t>Problemas na cadeia de fornecimento</t>
  </si>
  <si>
    <t>Ausência de encomendas/clientes</t>
  </si>
  <si>
    <t>Muito impacto</t>
  </si>
  <si>
    <t>Pouco impacto</t>
  </si>
  <si>
    <t>Sem impacto</t>
  </si>
  <si>
    <t>NS/NR</t>
  </si>
  <si>
    <t>Não aplicável</t>
  </si>
  <si>
    <t>Moratória ao pagamento de juros e capital de créditos já existentes</t>
  </si>
  <si>
    <t>Acesso a novos créditos com juros bonificados ou garantias do Estado</t>
  </si>
  <si>
    <t>Suspensão do pagamento de obrigações fiscais e contributivas</t>
  </si>
  <si>
    <t>Outras medidas</t>
  </si>
  <si>
    <t>Já beneficiou</t>
  </si>
  <si>
    <t>Está a planear beneficiar</t>
  </si>
  <si>
    <t>Não beneficiou nem planeia beneficiar</t>
  </si>
  <si>
    <t>Sim</t>
  </si>
  <si>
    <t>Não</t>
  </si>
  <si>
    <t>Crédito de instituições financeiras</t>
  </si>
  <si>
    <t>Crédito de fornecedores</t>
  </si>
  <si>
    <t>Outro</t>
  </si>
  <si>
    <t>Mais gravosas</t>
  </si>
  <si>
    <t>Semelhantes</t>
  </si>
  <si>
    <t>Mais favoráveis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</si>
  <si>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</si>
  <si>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</si>
  <si>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</si>
  <si>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</si>
  <si>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</si>
  <si>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</si>
  <si>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</si>
  <si>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</si>
  <si>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</si>
  <si>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</si>
  <si>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</si>
  <si>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</si>
  <si>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</si>
  <si>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</si>
  <si>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</si>
  <si>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</si>
  <si>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</si>
  <si>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</si>
  <si>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</si>
  <si>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</si>
  <si>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Inquérito Rápido e Excecional às Empresas – COVID-19</t>
  </si>
  <si>
    <t>Índice</t>
  </si>
  <si>
    <t>&gt;</t>
  </si>
  <si>
    <t>&lt;&lt; voltar</t>
  </si>
  <si>
    <t>Quadro 0. Resumo da Amostra e das Respostas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</si>
  <si>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</si>
  <si>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</si>
  <si>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</si>
  <si>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</si>
  <si>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</si>
  <si>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</si>
  <si>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</si>
  <si>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</si>
  <si>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</si>
  <si>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</si>
  <si>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Não elegível</t>
  </si>
  <si>
    <t>Empresas com número de pessoas ao serviço ≥ 250 ou volume de negócios &gt; 50 milhões de euros</t>
  </si>
  <si>
    <t>Perfil exportador</t>
  </si>
  <si>
    <t>Sem perfil exportador</t>
  </si>
  <si>
    <t>Com perfil exportador</t>
  </si>
  <si>
    <t>Empresas  que exportam bens e serviços e que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</si>
  <si>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Empresas  que NÃO exportam bens e serviços ou Empresas que apesar de exportarem  bens e serviços que NÃO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</si>
  <si>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Muito relevante</t>
  </si>
  <si>
    <t>Relevante</t>
  </si>
  <si>
    <t>Pouco ou nada relevante</t>
  </si>
  <si>
    <t>Quadro 1. Qual a situação que melhor descreve a sua empresa no momento de resposta a este questionário?</t>
  </si>
  <si>
    <t>Quadro 2. Qual o impacto dos seguintes motivos para o encerramento definitivo da sua empresa?</t>
  </si>
  <si>
    <t>Está a aumentar muito</t>
  </si>
  <si>
    <t>Está a aumentar pouco</t>
  </si>
  <si>
    <t>Sem alteração</t>
  </si>
  <si>
    <t>Está a diminuir pouco</t>
  </si>
  <si>
    <t>Está a diminuir muito</t>
  </si>
  <si>
    <t>Evolução das medidas de contenção</t>
  </si>
  <si>
    <t>Variações nas encomendas/clientes</t>
  </si>
  <si>
    <t>Alterações na cadeia de fornecimentos</t>
  </si>
  <si>
    <t>Variações no pessoal ao serviço da empresa</t>
  </si>
  <si>
    <t>Impacto muito positivo</t>
  </si>
  <si>
    <t>Impacto positivo</t>
  </si>
  <si>
    <t>Impacto negativo</t>
  </si>
  <si>
    <t>Impacto muito negativo</t>
  </si>
  <si>
    <t>Em teletrabalho</t>
  </si>
  <si>
    <t>Com presença alternada nas instalações da empresa</t>
  </si>
  <si>
    <t>Não tem pessoas nesta situação</t>
  </si>
  <si>
    <t>Quadro 11. A sua empresa beneficiou ou está a planear beneficiar de uma ou mais das seguintes medidas apresentadas pelo Governo devido à pandemia COVID-19?</t>
  </si>
  <si>
    <t>Quadro 10. Tendo em conta os requisitos de higiene e segurança necessários para a retoma da atividade, como caracteriza a relevância das seguintes situações na dificuldade de cumprimento destes requisitos?</t>
  </si>
  <si>
    <t>Disponibilidade de material de proteção individual (máscaras, viseiras, desinfetante, etc.)</t>
  </si>
  <si>
    <t>Restrições no espaço físico</t>
  </si>
  <si>
    <t>Custos elevados</t>
  </si>
  <si>
    <t>Falta de informação sobre os requisitos necessários</t>
  </si>
  <si>
    <t>Inexistência, na empresa, de capacidade técnica em higiene e segurança no trabalho</t>
  </si>
  <si>
    <t>Quadro 13. Nota Técnica</t>
  </si>
  <si>
    <t>Alteração do número de pessoas ao serviço em layoff</t>
  </si>
  <si>
    <t>Variação do número de contratos por tempo indeterminado</t>
  </si>
  <si>
    <t>Variação do número de contrato a prazo</t>
  </si>
  <si>
    <t>Variações dos dias de faltas por doença ou para apoio à família</t>
  </si>
  <si>
    <t>2ª quinzena de maio 2020</t>
  </si>
  <si>
    <t xml:space="preserve"> Quadro 3. Na 2ª quinzena de maio, a pandemia COVID-19 está a ter um impacto no volume de negócios da sua empresa? (compare com a situação expectável na ausência dos efeitos da pandemia)</t>
  </si>
  <si>
    <t>Quadro 3.1 Indique a melhor estimativa para a redução ou aumento no volume de negócios da sua empresa na 2ª quinzena de maio de 2020</t>
  </si>
  <si>
    <t>Quadro 4. Como está a evoluir o volume de negócios da sua empresa na 2ª quinzena de maio de 2020? (compare com a 1ª quinzena de maio de 2020)</t>
  </si>
  <si>
    <t>Quadro 5. Como caracteriza o impacto dos seguintes motivos para a evolução do volume de negócios da sua empresa, na 2ª quinzena de maio de 2020? (compare com a 1ª quinzena de maio de 2020)</t>
  </si>
  <si>
    <t>Quadro 6. Na 2ª quinzena de maio, a pandemia COVID-19 está a ter um impacto no número de pessoas ao serviço efetivamente a trabalhar na sua empresa? (compare com a situação expectável na ausência dos efeitos da pandemia)</t>
  </si>
  <si>
    <t>Quadro 6.1. Indique a melhor estimativa para a redução ou aumento nas pessoas ao serviço da sua empresa na 2ª quinzena de maio de 2020</t>
  </si>
  <si>
    <t>Quadro 7. Como está a evoluir o pessoal ao serviço efetivamente a trabalhar na sua empresa na 2ª quinzena de maio de 2020? (compare com a 1ª quinzena de maio de 2020)</t>
  </si>
  <si>
    <t>Quadro 8. Como caracteriza o impacto dos seguintes motivos para a evolução do pessoal ao serviço efetivamente a trabalhar na sua empresa na 2ª quinzena de maio de 2020? (compare com a 1ª quinzena de maio de 2020)</t>
  </si>
  <si>
    <t>Quadro 9. Relativamente ao pessoal ao serviço efetivamente a trabalhar, indique a percentagem de pessoas que, na 2ª quinzena de maio de 2020, estão em teletrabalho ou a trabalhar com presença alternada nas instalações da empresa</t>
  </si>
  <si>
    <t>Quadro 12. Devido aos efeitos da pandemia COVID-19, a sua empresa aumentou o recurso ao crédito bancário ou outro tipo de crédito, na 2ª quinzena de maio 2020?</t>
  </si>
  <si>
    <t>Quadro 12.1 Indique em que condições a empresa acedeu ao crédito, na 2ª quizena de maio 2020, face às anteriormente praticadas</t>
  </si>
  <si>
    <t>VERSÃO ATUALIZADA</t>
  </si>
  <si>
    <t>Esta versão dos quadros foi atualizada com as respostas recebidas depois de  29 de maio 2020  (+111 respostas do que na versão publicada a 02 de junho de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</si>
</sst>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3A8640"/>
      <name val="Calibri"/>
      <family val="2"/>
      <scheme val="minor"/>
    </font>
    <font>
      <sz val="11"/>
      <color rgb="FF3A86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medium">
        <color theme="0" tint="-0.14990691854609822"/>
      </right>
      <top/>
      <bottom/>
      <diagonal/>
    </border>
    <border>
      <left style="thin">
        <color theme="0" tint="-0.14996795556505021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0691854609822"/>
      </left>
      <right/>
      <top/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876400036622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medium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8458815271462"/>
      </right>
      <top/>
      <bottom/>
      <diagonal/>
    </border>
    <border>
      <left/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153630176702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1536301767021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8458815271462"/>
      </left>
      <right/>
      <top/>
      <bottom/>
      <diagonal/>
    </border>
    <border>
      <left/>
      <right style="medium">
        <color theme="0" tint="-0.14981536301767021"/>
      </right>
      <top/>
      <bottom/>
      <diagonal/>
    </border>
    <border>
      <left style="medium">
        <color theme="0" tint="-0.14984588152714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1536301767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1" applyFont="1"/>
    <xf numFmtId="0" fontId="2" fillId="0" borderId="1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3" fontId="2" fillId="2" borderId="28" xfId="0" applyNumberFormat="1" applyFont="1" applyFill="1" applyBorder="1" applyAlignment="1">
      <alignment vertical="center"/>
    </xf>
    <xf numFmtId="1" fontId="2" fillId="0" borderId="27" xfId="0" applyNumberFormat="1" applyFont="1" applyBorder="1" applyAlignment="1">
      <alignment wrapText="1"/>
    </xf>
    <xf numFmtId="3" fontId="2" fillId="0" borderId="28" xfId="0" applyNumberFormat="1" applyFont="1" applyBorder="1" applyAlignment="1">
      <alignment vertical="center"/>
    </xf>
    <xf numFmtId="0" fontId="0" fillId="0" borderId="0" xfId="0" applyBorder="1"/>
    <xf numFmtId="0" fontId="3" fillId="0" borderId="27" xfId="0" applyFont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3" fontId="2" fillId="2" borderId="35" xfId="0" applyNumberFormat="1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1" fontId="2" fillId="0" borderId="33" xfId="0" applyNumberFormat="1" applyFont="1" applyBorder="1" applyAlignment="1">
      <alignment wrapText="1"/>
    </xf>
    <xf numFmtId="1" fontId="2" fillId="0" borderId="34" xfId="0" applyNumberFormat="1" applyFont="1" applyBorder="1" applyAlignment="1">
      <alignment wrapText="1"/>
    </xf>
    <xf numFmtId="3" fontId="2" fillId="0" borderId="35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wrapText="1"/>
    </xf>
    <xf numFmtId="0" fontId="3" fillId="0" borderId="42" xfId="0" applyFont="1" applyBorder="1" applyAlignment="1">
      <alignment wrapText="1"/>
    </xf>
    <xf numFmtId="3" fontId="2" fillId="2" borderId="43" xfId="0" applyNumberFormat="1" applyFont="1" applyFill="1" applyBorder="1" applyAlignment="1">
      <alignment vertical="center"/>
    </xf>
    <xf numFmtId="3" fontId="2" fillId="2" borderId="44" xfId="0" applyNumberFormat="1" applyFont="1" applyFill="1" applyBorder="1" applyAlignment="1">
      <alignment vertical="center"/>
    </xf>
    <xf numFmtId="1" fontId="2" fillId="0" borderId="41" xfId="0" applyNumberFormat="1" applyFont="1" applyBorder="1" applyAlignment="1">
      <alignment wrapText="1"/>
    </xf>
    <xf numFmtId="1" fontId="2" fillId="0" borderId="42" xfId="0" applyNumberFormat="1" applyFont="1" applyBorder="1" applyAlignment="1">
      <alignment wrapText="1"/>
    </xf>
    <xf numFmtId="3" fontId="2" fillId="0" borderId="43" xfId="0" applyNumberFormat="1" applyFont="1" applyBorder="1" applyAlignment="1">
      <alignment vertical="center"/>
    </xf>
    <xf numFmtId="3" fontId="2" fillId="0" borderId="44" xfId="0" applyNumberFormat="1" applyFont="1" applyBorder="1" applyAlignment="1">
      <alignment vertical="center"/>
    </xf>
    <xf numFmtId="0" fontId="0" fillId="0" borderId="41" xfId="0" applyBorder="1"/>
    <xf numFmtId="3" fontId="2" fillId="0" borderId="42" xfId="0" applyNumberFormat="1" applyFont="1" applyBorder="1" applyAlignment="1">
      <alignment vertical="center"/>
    </xf>
    <xf numFmtId="164" fontId="2" fillId="2" borderId="28" xfId="0" applyNumberFormat="1" applyFont="1" applyFill="1" applyBorder="1" applyAlignment="1">
      <alignment vertical="center"/>
    </xf>
    <xf numFmtId="164" fontId="2" fillId="0" borderId="27" xfId="0" applyNumberFormat="1" applyFont="1" applyBorder="1" applyAlignment="1">
      <alignment wrapText="1"/>
    </xf>
    <xf numFmtId="164" fontId="2" fillId="0" borderId="28" xfId="0" applyNumberFormat="1" applyFont="1" applyBorder="1" applyAlignment="1">
      <alignment vertical="center"/>
    </xf>
    <xf numFmtId="0" fontId="0" fillId="0" borderId="27" xfId="0" applyBorder="1"/>
    <xf numFmtId="164" fontId="2" fillId="2" borderId="35" xfId="0" applyNumberFormat="1" applyFont="1" applyFill="1" applyBorder="1" applyAlignment="1">
      <alignment vertical="center"/>
    </xf>
    <xf numFmtId="164" fontId="2" fillId="2" borderId="36" xfId="0" applyNumberFormat="1" applyFont="1" applyFill="1" applyBorder="1" applyAlignment="1">
      <alignment vertical="center"/>
    </xf>
    <xf numFmtId="164" fontId="2" fillId="0" borderId="33" xfId="0" applyNumberFormat="1" applyFont="1" applyBorder="1" applyAlignment="1">
      <alignment wrapText="1"/>
    </xf>
    <xf numFmtId="164" fontId="2" fillId="0" borderId="34" xfId="0" applyNumberFormat="1" applyFont="1" applyBorder="1" applyAlignment="1">
      <alignment wrapText="1"/>
    </xf>
    <xf numFmtId="164" fontId="2" fillId="0" borderId="35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164" fontId="2" fillId="2" borderId="43" xfId="0" applyNumberFormat="1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vertical="center"/>
    </xf>
    <xf numFmtId="164" fontId="2" fillId="0" borderId="41" xfId="0" applyNumberFormat="1" applyFont="1" applyBorder="1" applyAlignment="1">
      <alignment wrapText="1"/>
    </xf>
    <xf numFmtId="164" fontId="2" fillId="0" borderId="42" xfId="0" applyNumberFormat="1" applyFont="1" applyBorder="1" applyAlignment="1">
      <alignment wrapText="1"/>
    </xf>
    <xf numFmtId="164" fontId="2" fillId="0" borderId="43" xfId="0" applyNumberFormat="1" applyFont="1" applyBorder="1" applyAlignment="1">
      <alignment vertical="center"/>
    </xf>
    <xf numFmtId="164" fontId="2" fillId="0" borderId="44" xfId="0" applyNumberFormat="1" applyFont="1" applyBorder="1" applyAlignment="1">
      <alignment vertical="center"/>
    </xf>
    <xf numFmtId="0" fontId="0" fillId="0" borderId="42" xfId="0" applyBorder="1"/>
    <xf numFmtId="164" fontId="2" fillId="0" borderId="28" xfId="0" applyNumberFormat="1" applyFont="1" applyBorder="1" applyAlignment="1">
      <alignment horizontal="righ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164" fontId="2" fillId="2" borderId="51" xfId="0" applyNumberFormat="1" applyFont="1" applyFill="1" applyBorder="1" applyAlignment="1">
      <alignment vertical="center"/>
    </xf>
    <xf numFmtId="164" fontId="2" fillId="2" borderId="52" xfId="0" applyNumberFormat="1" applyFont="1" applyFill="1" applyBorder="1" applyAlignment="1">
      <alignment vertical="center"/>
    </xf>
    <xf numFmtId="164" fontId="2" fillId="2" borderId="53" xfId="0" applyNumberFormat="1" applyFont="1" applyFill="1" applyBorder="1" applyAlignment="1">
      <alignment vertical="center"/>
    </xf>
    <xf numFmtId="164" fontId="2" fillId="0" borderId="54" xfId="0" applyNumberFormat="1" applyFont="1" applyBorder="1" applyAlignment="1">
      <alignment wrapText="1"/>
    </xf>
    <xf numFmtId="164" fontId="2" fillId="0" borderId="55" xfId="0" applyNumberFormat="1" applyFont="1" applyBorder="1" applyAlignment="1">
      <alignment wrapText="1"/>
    </xf>
    <xf numFmtId="164" fontId="2" fillId="0" borderId="56" xfId="0" applyNumberFormat="1" applyFont="1" applyBorder="1" applyAlignment="1">
      <alignment wrapText="1"/>
    </xf>
    <xf numFmtId="164" fontId="2" fillId="0" borderId="51" xfId="0" applyNumberFormat="1" applyFont="1" applyBorder="1" applyAlignment="1">
      <alignment vertical="center"/>
    </xf>
    <xf numFmtId="164" fontId="2" fillId="0" borderId="52" xfId="0" applyNumberFormat="1" applyFont="1" applyBorder="1" applyAlignment="1">
      <alignment vertical="center"/>
    </xf>
    <xf numFmtId="164" fontId="2" fillId="0" borderId="53" xfId="0" applyNumberFormat="1" applyFont="1" applyBorder="1" applyAlignment="1">
      <alignment vertic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164" fontId="2" fillId="2" borderId="57" xfId="0" applyNumberFormat="1" applyFont="1" applyFill="1" applyBorder="1" applyAlignment="1">
      <alignment vertical="center"/>
    </xf>
    <xf numFmtId="164" fontId="2" fillId="0" borderId="58" xfId="0" applyNumberFormat="1" applyFont="1" applyBorder="1" applyAlignment="1">
      <alignment wrapText="1"/>
    </xf>
    <xf numFmtId="164" fontId="2" fillId="0" borderId="57" xfId="0" applyNumberFormat="1" applyFont="1" applyBorder="1" applyAlignment="1">
      <alignment vertical="center"/>
    </xf>
    <xf numFmtId="0" fontId="0" fillId="0" borderId="58" xfId="0" applyBorder="1"/>
    <xf numFmtId="3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2" borderId="28" xfId="0" applyNumberFormat="1" applyFont="1" applyFill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2" borderId="36" xfId="0" applyNumberFormat="1" applyFont="1" applyFill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41" xfId="0" applyFont="1" applyBorder="1" applyAlignment="1">
      <alignment vertical="center" wrapText="1"/>
    </xf>
    <xf numFmtId="3" fontId="2" fillId="2" borderId="43" xfId="0" applyNumberFormat="1" applyFont="1" applyFill="1" applyBorder="1" applyAlignment="1">
      <alignment horizontal="right" vertical="center" wrapText="1"/>
    </xf>
    <xf numFmtId="3" fontId="2" fillId="2" borderId="44" xfId="0" applyNumberFormat="1" applyFont="1" applyFill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164" fontId="2" fillId="2" borderId="59" xfId="0" applyNumberFormat="1" applyFont="1" applyFill="1" applyBorder="1" applyAlignment="1">
      <alignment vertical="center"/>
    </xf>
    <xf numFmtId="164" fontId="2" fillId="0" borderId="59" xfId="0" applyNumberFormat="1" applyFont="1" applyBorder="1" applyAlignment="1">
      <alignment vertical="center"/>
    </xf>
    <xf numFmtId="164" fontId="2" fillId="2" borderId="60" xfId="0" applyNumberFormat="1" applyFont="1" applyFill="1" applyBorder="1" applyAlignment="1">
      <alignment vertical="center"/>
    </xf>
    <xf numFmtId="164" fontId="2" fillId="2" borderId="61" xfId="0" applyNumberFormat="1" applyFont="1" applyFill="1" applyBorder="1" applyAlignment="1">
      <alignment vertical="center"/>
    </xf>
    <xf numFmtId="164" fontId="2" fillId="0" borderId="62" xfId="0" applyNumberFormat="1" applyFont="1" applyBorder="1" applyAlignment="1">
      <alignment wrapText="1"/>
    </xf>
    <xf numFmtId="164" fontId="2" fillId="0" borderId="63" xfId="0" applyNumberFormat="1" applyFont="1" applyBorder="1" applyAlignment="1">
      <alignment wrapText="1"/>
    </xf>
    <xf numFmtId="164" fontId="2" fillId="0" borderId="60" xfId="0" applyNumberFormat="1" applyFont="1" applyBorder="1" applyAlignment="1">
      <alignment vertical="center"/>
    </xf>
    <xf numFmtId="164" fontId="2" fillId="0" borderId="61" xfId="0" applyNumberFormat="1" applyFont="1" applyBorder="1" applyAlignment="1">
      <alignment vertical="center"/>
    </xf>
    <xf numFmtId="0" fontId="0" fillId="0" borderId="62" xfId="0" applyBorder="1"/>
    <xf numFmtId="0" fontId="0" fillId="0" borderId="63" xfId="0" applyBorder="1"/>
    <xf numFmtId="164" fontId="2" fillId="2" borderId="64" xfId="0" applyNumberFormat="1" applyFont="1" applyFill="1" applyBorder="1" applyAlignment="1">
      <alignment vertical="center"/>
    </xf>
    <xf numFmtId="164" fontId="2" fillId="2" borderId="65" xfId="0" applyNumberFormat="1" applyFont="1" applyFill="1" applyBorder="1" applyAlignment="1">
      <alignment vertical="center"/>
    </xf>
    <xf numFmtId="164" fontId="2" fillId="0" borderId="66" xfId="0" applyNumberFormat="1" applyFont="1" applyBorder="1" applyAlignment="1">
      <alignment wrapText="1"/>
    </xf>
    <xf numFmtId="164" fontId="2" fillId="0" borderId="67" xfId="0" applyNumberFormat="1" applyFont="1" applyBorder="1" applyAlignment="1">
      <alignment wrapText="1"/>
    </xf>
    <xf numFmtId="164" fontId="2" fillId="0" borderId="64" xfId="0" applyNumberFormat="1" applyFont="1" applyBorder="1" applyAlignment="1">
      <alignment vertical="center"/>
    </xf>
    <xf numFmtId="164" fontId="2" fillId="0" borderId="65" xfId="0" applyNumberFormat="1" applyFont="1" applyBorder="1" applyAlignment="1">
      <alignment vertical="center"/>
    </xf>
    <xf numFmtId="0" fontId="0" fillId="0" borderId="66" xfId="0" applyBorder="1"/>
    <xf numFmtId="0" fontId="0" fillId="0" borderId="67" xfId="0" applyBorder="1"/>
    <xf numFmtId="164" fontId="2" fillId="0" borderId="71" xfId="0" applyNumberFormat="1" applyFont="1" applyBorder="1" applyAlignment="1">
      <alignment vertical="center"/>
    </xf>
    <xf numFmtId="164" fontId="2" fillId="0" borderId="71" xfId="0" applyNumberFormat="1" applyFont="1" applyBorder="1" applyAlignment="1">
      <alignment horizontal="right" vertical="center"/>
    </xf>
    <xf numFmtId="0" fontId="0" fillId="4" borderId="0" xfId="0" applyFill="1"/>
    <xf numFmtId="0" fontId="1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4" fillId="4" borderId="0" xfId="1" applyFont="1" applyFill="1"/>
    <xf numFmtId="0" fontId="2" fillId="4" borderId="0" xfId="0" applyFont="1" applyFill="1" applyAlignment="1">
      <alignment horizontal="left" vertical="center"/>
    </xf>
    <xf numFmtId="0" fontId="3" fillId="4" borderId="0" xfId="0" applyFont="1" applyFill="1" applyBorder="1" applyAlignment="1">
      <alignment vertical="center" wrapText="1"/>
    </xf>
    <xf numFmtId="0" fontId="2" fillId="4" borderId="0" xfId="0" applyFont="1" applyFill="1" applyAlignment="1"/>
    <xf numFmtId="0" fontId="0" fillId="4" borderId="0" xfId="0" applyFill="1" applyBorder="1"/>
    <xf numFmtId="0" fontId="0" fillId="4" borderId="27" xfId="0" applyFill="1" applyBorder="1"/>
    <xf numFmtId="0" fontId="2" fillId="4" borderId="0" xfId="0" applyFont="1" applyFill="1" applyBorder="1" applyAlignment="1"/>
    <xf numFmtId="0" fontId="2" fillId="4" borderId="27" xfId="0" applyFont="1" applyFill="1" applyBorder="1" applyAlignment="1"/>
    <xf numFmtId="0" fontId="0" fillId="4" borderId="33" xfId="0" applyFill="1" applyBorder="1"/>
    <xf numFmtId="0" fontId="0" fillId="4" borderId="34" xfId="0" applyFill="1" applyBorder="1"/>
    <xf numFmtId="0" fontId="2" fillId="4" borderId="33" xfId="0" applyFont="1" applyFill="1" applyBorder="1" applyAlignment="1"/>
    <xf numFmtId="0" fontId="2" fillId="4" borderId="34" xfId="0" applyFont="1" applyFill="1" applyBorder="1" applyAlignment="1"/>
    <xf numFmtId="0" fontId="0" fillId="4" borderId="41" xfId="0" applyFill="1" applyBorder="1"/>
    <xf numFmtId="0" fontId="0" fillId="4" borderId="42" xfId="0" applyFill="1" applyBorder="1"/>
    <xf numFmtId="0" fontId="2" fillId="4" borderId="41" xfId="0" applyFont="1" applyFill="1" applyBorder="1" applyAlignment="1"/>
    <xf numFmtId="0" fontId="2" fillId="4" borderId="42" xfId="0" applyFont="1" applyFill="1" applyBorder="1" applyAlignment="1"/>
    <xf numFmtId="0" fontId="2" fillId="2" borderId="74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0" fillId="4" borderId="76" xfId="0" applyFill="1" applyBorder="1"/>
    <xf numFmtId="0" fontId="0" fillId="4" borderId="77" xfId="0" applyFill="1" applyBorder="1"/>
    <xf numFmtId="0" fontId="2" fillId="4" borderId="76" xfId="0" applyFont="1" applyFill="1" applyBorder="1" applyAlignment="1"/>
    <xf numFmtId="0" fontId="2" fillId="4" borderId="77" xfId="0" applyFont="1" applyFill="1" applyBorder="1" applyAlignment="1"/>
    <xf numFmtId="3" fontId="2" fillId="2" borderId="28" xfId="0" applyNumberFormat="1" applyFont="1" applyFill="1" applyBorder="1" applyAlignment="1">
      <alignment vertical="center" wrapText="1"/>
    </xf>
    <xf numFmtId="3" fontId="2" fillId="2" borderId="35" xfId="0" applyNumberFormat="1" applyFont="1" applyFill="1" applyBorder="1" applyAlignment="1">
      <alignment vertical="center" wrapText="1"/>
    </xf>
    <xf numFmtId="3" fontId="2" fillId="2" borderId="36" xfId="0" applyNumberFormat="1" applyFont="1" applyFill="1" applyBorder="1" applyAlignment="1">
      <alignment vertical="center" wrapText="1"/>
    </xf>
    <xf numFmtId="0" fontId="0" fillId="4" borderId="33" xfId="0" applyFill="1" applyBorder="1" applyAlignment="1"/>
    <xf numFmtId="0" fontId="0" fillId="4" borderId="0" xfId="0" applyFill="1" applyBorder="1" applyAlignment="1"/>
    <xf numFmtId="0" fontId="0" fillId="4" borderId="34" xfId="0" applyFill="1" applyBorder="1" applyAlignment="1"/>
    <xf numFmtId="3" fontId="2" fillId="2" borderId="43" xfId="0" applyNumberFormat="1" applyFont="1" applyFill="1" applyBorder="1" applyAlignment="1">
      <alignment vertical="center" wrapText="1"/>
    </xf>
    <xf numFmtId="3" fontId="2" fillId="2" borderId="44" xfId="0" applyNumberFormat="1" applyFont="1" applyFill="1" applyBorder="1" applyAlignment="1">
      <alignment vertical="center" wrapText="1"/>
    </xf>
    <xf numFmtId="3" fontId="2" fillId="2" borderId="78" xfId="0" applyNumberFormat="1" applyFont="1" applyFill="1" applyBorder="1" applyAlignment="1">
      <alignment vertical="center" wrapText="1"/>
    </xf>
    <xf numFmtId="3" fontId="2" fillId="2" borderId="79" xfId="0" applyNumberFormat="1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vertical="center" wrapText="1"/>
    </xf>
    <xf numFmtId="0" fontId="0" fillId="4" borderId="41" xfId="0" applyFill="1" applyBorder="1" applyAlignment="1"/>
    <xf numFmtId="0" fontId="0" fillId="4" borderId="42" xfId="0" applyFill="1" applyBorder="1" applyAlignment="1"/>
    <xf numFmtId="0" fontId="0" fillId="4" borderId="76" xfId="0" applyFill="1" applyBorder="1" applyAlignment="1"/>
    <xf numFmtId="0" fontId="0" fillId="4" borderId="77" xfId="0" applyFill="1" applyBorder="1" applyAlignment="1"/>
    <xf numFmtId="0" fontId="0" fillId="4" borderId="0" xfId="0" applyFill="1" applyAlignment="1"/>
    <xf numFmtId="164" fontId="2" fillId="2" borderId="78" xfId="0" applyNumberFormat="1" applyFont="1" applyFill="1" applyBorder="1" applyAlignment="1">
      <alignment vertical="center"/>
    </xf>
    <xf numFmtId="164" fontId="2" fillId="2" borderId="79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28" xfId="0" applyNumberFormat="1" applyFont="1" applyBorder="1" applyAlignment="1">
      <alignment vertical="center"/>
    </xf>
    <xf numFmtId="165" fontId="2" fillId="0" borderId="35" xfId="0" applyNumberFormat="1" applyFont="1" applyBorder="1" applyAlignment="1">
      <alignment vertical="center"/>
    </xf>
    <xf numFmtId="165" fontId="2" fillId="0" borderId="36" xfId="0" applyNumberFormat="1" applyFont="1" applyBorder="1" applyAlignment="1">
      <alignment vertical="center"/>
    </xf>
    <xf numFmtId="165" fontId="2" fillId="0" borderId="43" xfId="0" applyNumberFormat="1" applyFont="1" applyBorder="1" applyAlignment="1">
      <alignment vertical="center"/>
    </xf>
    <xf numFmtId="165" fontId="2" fillId="0" borderId="44" xfId="0" applyNumberFormat="1" applyFont="1" applyBorder="1" applyAlignment="1">
      <alignment vertical="center"/>
    </xf>
    <xf numFmtId="165" fontId="2" fillId="0" borderId="78" xfId="0" applyNumberFormat="1" applyFont="1" applyBorder="1" applyAlignment="1">
      <alignment vertical="center"/>
    </xf>
    <xf numFmtId="165" fontId="2" fillId="0" borderId="79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/>
    <xf numFmtId="165" fontId="2" fillId="4" borderId="27" xfId="0" applyNumberFormat="1" applyFont="1" applyFill="1" applyBorder="1" applyAlignment="1"/>
    <xf numFmtId="165" fontId="2" fillId="4" borderId="33" xfId="0" applyNumberFormat="1" applyFont="1" applyFill="1" applyBorder="1" applyAlignment="1"/>
    <xf numFmtId="165" fontId="2" fillId="4" borderId="34" xfId="0" applyNumberFormat="1" applyFont="1" applyFill="1" applyBorder="1" applyAlignment="1"/>
    <xf numFmtId="165" fontId="2" fillId="4" borderId="41" xfId="0" applyNumberFormat="1" applyFont="1" applyFill="1" applyBorder="1" applyAlignment="1"/>
    <xf numFmtId="165" fontId="2" fillId="4" borderId="42" xfId="0" applyNumberFormat="1" applyFont="1" applyFill="1" applyBorder="1" applyAlignment="1"/>
    <xf numFmtId="165" fontId="2" fillId="4" borderId="76" xfId="0" applyNumberFormat="1" applyFont="1" applyFill="1" applyBorder="1" applyAlignment="1"/>
    <xf numFmtId="165" fontId="2" fillId="4" borderId="77" xfId="0" applyNumberFormat="1" applyFont="1" applyFill="1" applyBorder="1" applyAlignment="1"/>
    <xf numFmtId="165" fontId="2" fillId="4" borderId="0" xfId="0" applyNumberFormat="1" applyFont="1" applyFill="1" applyAlignment="1"/>
    <xf numFmtId="3" fontId="2" fillId="0" borderId="34" xfId="0" applyNumberFormat="1" applyFont="1" applyBorder="1" applyAlignment="1">
      <alignment vertical="center"/>
    </xf>
    <xf numFmtId="3" fontId="2" fillId="0" borderId="41" xfId="0" applyNumberFormat="1" applyFont="1" applyBorder="1" applyAlignment="1">
      <alignment vertical="center"/>
    </xf>
    <xf numFmtId="164" fontId="2" fillId="0" borderId="35" xfId="0" applyNumberFormat="1" applyFont="1" applyBorder="1" applyAlignment="1">
      <alignment horizontal="right" vertical="center"/>
    </xf>
    <xf numFmtId="164" fontId="2" fillId="0" borderId="36" xfId="0" applyNumberFormat="1" applyFont="1" applyBorder="1" applyAlignment="1">
      <alignment horizontal="right" vertical="center"/>
    </xf>
    <xf numFmtId="164" fontId="2" fillId="0" borderId="43" xfId="0" applyNumberFormat="1" applyFont="1" applyBorder="1" applyAlignment="1">
      <alignment horizontal="right" vertical="center"/>
    </xf>
    <xf numFmtId="164" fontId="2" fillId="0" borderId="44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35" xfId="0" applyNumberFormat="1" applyFont="1" applyBorder="1" applyAlignment="1">
      <alignment horizontal="right" vertical="center"/>
    </xf>
    <xf numFmtId="3" fontId="2" fillId="0" borderId="36" xfId="0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3" fontId="2" fillId="0" borderId="4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8" xfId="0" applyNumberFormat="1" applyFont="1" applyBorder="1" applyAlignment="1">
      <alignment vertical="center"/>
    </xf>
    <xf numFmtId="3" fontId="2" fillId="0" borderId="79" xfId="0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2" fillId="2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style="31" customWidth="1"/>
    <col min="2" max="2" width="30" customWidth="1"/>
  </cols>
  <sheetData>
    <row r="1" spans="1:2" ht="18" x14ac:dyDescent="0.25">
      <c r="B1" s="1" t="s">
        <v>66</v>
      </c>
    </row>
    <row r="2" spans="1:2" ht="18" x14ac:dyDescent="0.25">
      <c r="B2" s="1" t="s">
        <v>121</v>
      </c>
    </row>
    <row r="4" spans="1:2" ht="18" x14ac:dyDescent="0.25">
      <c r="B4" s="1" t="s">
        <v>67</v>
      </c>
    </row>
    <row r="6" spans="1:2" ht="19.5" customHeight="1" x14ac:dyDescent="0.25">
      <c r="A6" s="45" t="s">
        <v>68</v>
      </c>
      <c r="B6" s="35" t="str">
        <f>Amostra!B4</f>
        <v>Quadro 0. Resumo da Amostra e das Respostas</v>
      </c>
    </row>
    <row r="7" spans="1:2" ht="6.95" customHeight="1" x14ac:dyDescent="0.25">
      <c r="A7" s="45"/>
      <c r="B7" s="47"/>
    </row>
    <row r="8" spans="1:2" ht="19.5" customHeight="1" x14ac:dyDescent="0.25">
      <c r="A8" s="45" t="s">
        <v>68</v>
      </c>
      <c r="B8" s="35" t="str">
        <f>'Q1'!B4</f>
        <v>Quadro 1. Qual a situação que melhor descreve a sua empresa no momento de resposta a este questionário?</v>
      </c>
    </row>
    <row r="9" spans="1:2" ht="19.5" customHeight="1" x14ac:dyDescent="0.25">
      <c r="A9" s="45" t="s">
        <v>68</v>
      </c>
      <c r="B9" s="35" t="str">
        <f>'Q2'!B4</f>
        <v>Quadro 2. Qual o impacto dos seguintes motivos para o encerramento definitivo da sua empresa?</v>
      </c>
    </row>
    <row r="10" spans="1:2" ht="19.5" customHeight="1" x14ac:dyDescent="0.25">
      <c r="A10" s="45" t="s">
        <v>68</v>
      </c>
      <c r="B10" s="35" t="str">
        <f>'Q3'!B4</f>
        <v xml:space="preserve"> Quadro 3. Na 2ª quinzena de maio, a pandemia COVID-19 está a ter um impacto no volume de negócios da sua empresa? (compare com a situação expectável na ausência dos efeitos da pandemia)</v>
      </c>
    </row>
    <row r="11" spans="1:2" ht="19.5" customHeight="1" x14ac:dyDescent="0.25">
      <c r="A11" s="45" t="s">
        <v>68</v>
      </c>
      <c r="B11" s="35" t="str">
        <f>'Q31'!B4</f>
        <v>Quadro 3.1 Indique a melhor estimativa para a redução ou aumento no volume de negócios da sua empresa na 2ª quinzena de maio de 2020</v>
      </c>
    </row>
    <row r="12" spans="1:2" ht="19.5" customHeight="1" x14ac:dyDescent="0.25">
      <c r="A12" s="45" t="s">
        <v>68</v>
      </c>
      <c r="B12" s="35" t="str">
        <f>'Q4'!B4</f>
        <v>Quadro 4. Como está a evoluir o volume de negócios da sua empresa na 2ª quinzena de maio de 2020? (compare com a 1ª quinzena de maio de 2020)</v>
      </c>
    </row>
    <row r="13" spans="1:2" ht="19.5" customHeight="1" x14ac:dyDescent="0.25">
      <c r="A13" s="45" t="s">
        <v>68</v>
      </c>
      <c r="B13" s="35" t="str">
        <f>'Q5'!B4</f>
        <v>Quadro 5. Como caracteriza o impacto dos seguintes motivos para a evolução do volume de negócios da sua empresa, na 2ª quinzena de maio de 2020? (compare com a 1ª quinzena de maio de 2020)</v>
      </c>
    </row>
    <row r="14" spans="1:2" ht="19.5" customHeight="1" x14ac:dyDescent="0.25">
      <c r="A14" s="45" t="s">
        <v>68</v>
      </c>
      <c r="B14" s="35" t="str">
        <f>'Q6'!B4</f>
        <v>Quadro 6. Na 2ª quinzena de maio, a pandemia COVID-19 está a ter um impacto no número de pessoas ao serviço efetivamente a trabalhar na sua empresa? (compare com a situação expectável na ausência dos efeitos da pandemia)</v>
      </c>
    </row>
    <row r="15" spans="1:2" ht="19.5" customHeight="1" x14ac:dyDescent="0.25">
      <c r="A15" s="45" t="s">
        <v>68</v>
      </c>
      <c r="B15" s="35" t="str">
        <f>'Q61'!B4</f>
        <v>Quadro 6.1. Indique a melhor estimativa para a redução ou aumento nas pessoas ao serviço da sua empresa na 2ª quinzena de maio de 2020</v>
      </c>
    </row>
    <row r="16" spans="1:2" ht="19.5" customHeight="1" x14ac:dyDescent="0.25">
      <c r="A16" s="45" t="s">
        <v>68</v>
      </c>
      <c r="B16" s="35" t="str">
        <f>'Q7'!B4</f>
        <v>Quadro 7. Como está a evoluir o pessoal ao serviço efetivamente a trabalhar na sua empresa na 2ª quinzena de maio de 2020? (compare com a 1ª quinzena de maio de 2020)</v>
      </c>
    </row>
    <row r="17" spans="1:2" ht="19.5" customHeight="1" x14ac:dyDescent="0.25">
      <c r="A17" s="45" t="s">
        <v>68</v>
      </c>
      <c r="B17" s="35" t="str">
        <f>'Q8'!B4</f>
        <v>Quadro 8. Como caracteriza o impacto dos seguintes motivos para a evolução do pessoal ao serviço efetivamente a trabalhar na sua empresa na 2ª quinzena de maio de 2020? (compare com a 1ª quinzena de maio de 2020)</v>
      </c>
    </row>
    <row r="18" spans="1:2" ht="19.5" customHeight="1" x14ac:dyDescent="0.25">
      <c r="A18" s="45" t="s">
        <v>68</v>
      </c>
      <c r="B18" s="35" t="str">
        <f>'Q9'!B4</f>
        <v>Quadro 9. Relativamente ao pessoal ao serviço efetivamente a trabalhar, indique a percentagem de pessoas que, na 2ª quinzena de maio de 2020, estão em teletrabalho ou a trabalhar com presença alternada nas instalações da empresa</v>
      </c>
    </row>
    <row r="19" spans="1:2" ht="19.5" customHeight="1" x14ac:dyDescent="0.25">
      <c r="A19" s="45" t="s">
        <v>68</v>
      </c>
      <c r="B19" s="35" t="str">
        <f>'Q10'!B4</f>
        <v>Quadro 10. Tendo em conta os requisitos de higiene e segurança necessários para a retoma da atividade, como caracteriza a relevância das seguintes situações na dificuldade de cumprimento destes requisitos?</v>
      </c>
    </row>
    <row r="20" spans="1:2" ht="19.5" customHeight="1" x14ac:dyDescent="0.25">
      <c r="A20" s="45" t="s">
        <v>68</v>
      </c>
      <c r="B20" s="35" t="str">
        <f>'Q11'!B4</f>
        <v>Quadro 11. A sua empresa beneficiou ou está a planear beneficiar de uma ou mais das seguintes medidas apresentadas pelo Governo devido à pandemia COVID-19?</v>
      </c>
    </row>
    <row r="21" spans="1:2" ht="19.5" customHeight="1" x14ac:dyDescent="0.25">
      <c r="A21" s="45" t="s">
        <v>68</v>
      </c>
      <c r="B21" s="35" t="str">
        <f>'Q12'!B4</f>
        <v>Quadro 12. Devido aos efeitos da pandemia COVID-19, a sua empresa aumentou o recurso ao crédito bancário ou outro tipo de crédito, na 2ª quinzena de maio 2020?</v>
      </c>
    </row>
    <row r="22" spans="1:2" ht="19.5" customHeight="1" x14ac:dyDescent="0.25">
      <c r="A22" s="45" t="s">
        <v>68</v>
      </c>
      <c r="B22" s="35" t="str">
        <f>'Q121'!B4</f>
        <v>Quadro 12.1 Indique em que condições a empresa acedeu ao crédito, na 2ª quizena de maio 2020, face às anteriormente praticadas</v>
      </c>
    </row>
    <row r="23" spans="1:2" ht="6.95" customHeight="1" x14ac:dyDescent="0.25">
      <c r="A23" s="45"/>
      <c r="B23" s="35"/>
    </row>
    <row r="24" spans="1:2" ht="19.5" customHeight="1" x14ac:dyDescent="0.25">
      <c r="A24" s="45" t="s">
        <v>68</v>
      </c>
      <c r="B24" s="35" t="s">
        <v>116</v>
      </c>
    </row>
    <row r="25" spans="1:2" x14ac:dyDescent="0.25">
      <c r="B25" s="35"/>
    </row>
  </sheetData>
  <hyperlinks>
    <hyperlink ref="B6" location="Amostra!A1" display="Amostra!A1"/>
    <hyperlink ref="B8" location="'Q1'!A1" display="'Q1'!A1"/>
    <hyperlink ref="B10" location="'Q3'!A1" display="'Q3'!A1"/>
    <hyperlink ref="B11" location="'Q31'!A1" display="'Q31'!A1"/>
    <hyperlink ref="B12" location="'Q4'!A1" display="'Q4'!A1"/>
    <hyperlink ref="B13" location="'Q5'!A1" display="'Q5'!A1"/>
    <hyperlink ref="B14" location="'Q6'!A1" display="'Q6'!A1"/>
    <hyperlink ref="B15" location="'Q7'!A1" display="'Q7'!A1"/>
    <hyperlink ref="B16" location="'Q7'!A1" display="'Q7'!A1"/>
    <hyperlink ref="B19" location="'Q10'!A1" display="'Q10'!A1"/>
    <hyperlink ref="B20" location="'Q11'!A1" display="'Q11'!A1"/>
    <hyperlink ref="B21" location="'Q12'!A1" display="'Q12'!A1"/>
    <hyperlink ref="B24" location="Nota!A1" display="Nota!A1"/>
    <hyperlink ref="B9" location="'Q2'!A1" display="'Q2'!A1"/>
    <hyperlink ref="B17" location="'Q8'!A1" display="'Q8'!A1"/>
    <hyperlink ref="B18" location="'Q9'!A1" display="'Q9'!A1"/>
    <hyperlink ref="B22" location="'Q121'!A1" display="'Q121'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1.7109375" customWidth="1"/>
    <col min="13" max="13" width="3.42578125" customWidth="1"/>
    <col min="14" max="14" width="27.7109375" customWidth="1"/>
  </cols>
  <sheetData>
    <row r="1" spans="1:24" ht="18" x14ac:dyDescent="0.25">
      <c r="B1" s="1" t="s">
        <v>66</v>
      </c>
    </row>
    <row r="2" spans="1:24" ht="18" x14ac:dyDescent="0.25">
      <c r="A2" s="31"/>
      <c r="B2" s="1" t="s">
        <v>121</v>
      </c>
      <c r="D2" s="244" t="s">
        <v>133</v>
      </c>
      <c r="E2" s="244"/>
    </row>
    <row r="3" spans="1:24" x14ac:dyDescent="0.25">
      <c r="B3" s="32" t="s">
        <v>69</v>
      </c>
    </row>
    <row r="4" spans="1:24" ht="18" customHeight="1" x14ac:dyDescent="0.25">
      <c r="B4" s="1" t="s">
        <v>127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4.5" customHeight="1" x14ac:dyDescent="0.25"/>
    <row r="6" spans="1:24" x14ac:dyDescent="0.25">
      <c r="B6" s="20" t="s">
        <v>63</v>
      </c>
      <c r="N6" s="20" t="s">
        <v>64</v>
      </c>
    </row>
    <row r="7" spans="1:24" x14ac:dyDescent="0.25">
      <c r="B7" s="246" t="s">
        <v>0</v>
      </c>
      <c r="C7" s="246" t="s">
        <v>15</v>
      </c>
      <c r="D7" s="246"/>
      <c r="E7" s="246"/>
      <c r="F7" s="246"/>
      <c r="G7" s="248"/>
      <c r="H7" s="253" t="s">
        <v>16</v>
      </c>
      <c r="I7" s="246"/>
      <c r="J7" s="246"/>
      <c r="K7" s="246"/>
      <c r="L7" s="246"/>
      <c r="N7" s="246" t="s">
        <v>0</v>
      </c>
      <c r="O7" s="246" t="s">
        <v>15</v>
      </c>
      <c r="P7" s="246"/>
      <c r="Q7" s="246"/>
      <c r="R7" s="246"/>
      <c r="S7" s="248"/>
      <c r="T7" s="253" t="s">
        <v>16</v>
      </c>
      <c r="U7" s="246"/>
      <c r="V7" s="246"/>
      <c r="W7" s="246"/>
      <c r="X7" s="246"/>
    </row>
    <row r="8" spans="1:24" ht="22.5" x14ac:dyDescent="0.25">
      <c r="B8" s="247"/>
      <c r="C8" s="49" t="s">
        <v>17</v>
      </c>
      <c r="D8" s="49" t="s">
        <v>18</v>
      </c>
      <c r="E8" s="49" t="s">
        <v>19</v>
      </c>
      <c r="F8" s="49" t="s">
        <v>20</v>
      </c>
      <c r="G8" s="50" t="s">
        <v>21</v>
      </c>
      <c r="H8" s="24" t="s">
        <v>17</v>
      </c>
      <c r="I8" s="14" t="s">
        <v>18</v>
      </c>
      <c r="J8" s="14" t="s">
        <v>19</v>
      </c>
      <c r="K8" s="14" t="s">
        <v>20</v>
      </c>
      <c r="L8" s="14" t="s">
        <v>21</v>
      </c>
      <c r="N8" s="247"/>
      <c r="O8" s="49" t="s">
        <v>17</v>
      </c>
      <c r="P8" s="49" t="s">
        <v>18</v>
      </c>
      <c r="Q8" s="49" t="s">
        <v>19</v>
      </c>
      <c r="R8" s="49" t="s">
        <v>20</v>
      </c>
      <c r="S8" s="50" t="s">
        <v>21</v>
      </c>
      <c r="T8" s="24" t="s">
        <v>17</v>
      </c>
      <c r="U8" s="14" t="s">
        <v>18</v>
      </c>
      <c r="V8" s="14" t="s">
        <v>19</v>
      </c>
      <c r="W8" s="14" t="s">
        <v>20</v>
      </c>
      <c r="X8" s="14" t="s">
        <v>21</v>
      </c>
    </row>
    <row r="9" spans="1:24" x14ac:dyDescent="0.25">
      <c r="B9" s="4" t="s">
        <v>4</v>
      </c>
      <c r="C9" s="5"/>
      <c r="D9" s="5"/>
      <c r="E9" s="5"/>
      <c r="F9" s="5"/>
      <c r="G9" s="51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51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609</v>
      </c>
      <c r="D10" s="7">
        <v>429</v>
      </c>
      <c r="E10" s="7">
        <v>388</v>
      </c>
      <c r="F10" s="7">
        <v>343</v>
      </c>
      <c r="G10" s="52">
        <v>519</v>
      </c>
      <c r="H10" s="29">
        <v>64</v>
      </c>
      <c r="I10" s="7">
        <v>64</v>
      </c>
      <c r="J10" s="7">
        <v>36</v>
      </c>
      <c r="K10" s="7">
        <v>22</v>
      </c>
      <c r="L10" s="7">
        <v>15</v>
      </c>
      <c r="N10" s="6" t="s">
        <v>4</v>
      </c>
      <c r="O10" s="11">
        <f>C10/(C10+D10+E10+F10+G10)*100</f>
        <v>26.617132867132863</v>
      </c>
      <c r="P10" s="11">
        <f>D10/(D10+E10+F10+G10+C10)*100</f>
        <v>18.75</v>
      </c>
      <c r="Q10" s="11">
        <f>E10/(E10+F10+G10+C10+D10)*100</f>
        <v>16.95804195804196</v>
      </c>
      <c r="R10" s="11">
        <f>F10/(F10+G10+E10+D10+C10)*100</f>
        <v>14.991258741258742</v>
      </c>
      <c r="S10" s="81">
        <f>G10/(G10+C10+D10+E10+F10)*100</f>
        <v>22.683566433566433</v>
      </c>
      <c r="T10" s="27">
        <f>H10/(H10+I10+J10+K10+L10)*100</f>
        <v>31.840796019900498</v>
      </c>
      <c r="U10" s="11">
        <f>I10/(I10+J10+K10+L10+H10)*100</f>
        <v>31.840796019900498</v>
      </c>
      <c r="V10" s="11">
        <f>J10/(J10+K10+L10+H10+I10)*100</f>
        <v>17.910447761194028</v>
      </c>
      <c r="W10" s="11">
        <f>K10/(K10+L10+J10+I10+H10)*100</f>
        <v>10.945273631840797</v>
      </c>
      <c r="X10" s="11">
        <f>L10/(L10+H10+I10+J10+K10)*100</f>
        <v>7.4626865671641784</v>
      </c>
    </row>
    <row r="11" spans="1:24" x14ac:dyDescent="0.25">
      <c r="B11" s="4" t="s">
        <v>5</v>
      </c>
      <c r="C11" s="8"/>
      <c r="D11" s="8"/>
      <c r="E11" s="8"/>
      <c r="F11" s="8"/>
      <c r="G11" s="53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82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39</v>
      </c>
      <c r="D12" s="10">
        <v>63</v>
      </c>
      <c r="E12" s="10">
        <v>67</v>
      </c>
      <c r="F12" s="10">
        <v>58</v>
      </c>
      <c r="G12" s="54">
        <v>121</v>
      </c>
      <c r="H12" s="30">
        <v>5</v>
      </c>
      <c r="I12" s="10">
        <v>8</v>
      </c>
      <c r="J12" s="10">
        <v>4</v>
      </c>
      <c r="K12" s="10">
        <v>2</v>
      </c>
      <c r="L12" s="10">
        <v>1</v>
      </c>
      <c r="N12" s="9" t="s">
        <v>6</v>
      </c>
      <c r="O12" s="13">
        <f t="shared" ref="O12:O15" si="0">C12/(C12+D12+E12+F12+G12)*100</f>
        <v>11.206896551724139</v>
      </c>
      <c r="P12" s="13">
        <f t="shared" ref="P12:P15" si="1">D12/(D12+E12+F12+G12+C12)*100</f>
        <v>18.103448275862068</v>
      </c>
      <c r="Q12" s="13">
        <f t="shared" ref="Q12:Q15" si="2">E12/(E12+F12+G12+C12+D12)*100</f>
        <v>19.25287356321839</v>
      </c>
      <c r="R12" s="13">
        <f t="shared" ref="R12:R15" si="3">F12/(F12+G12+E12+D12+C12)*100</f>
        <v>16.666666666666664</v>
      </c>
      <c r="S12" s="83">
        <f t="shared" ref="S12:S15" si="4">G12/(G12+C12+D12+E12+F12)*100</f>
        <v>34.770114942528735</v>
      </c>
      <c r="T12" s="28">
        <f t="shared" ref="T12:T15" si="5">H12/(H12+I12+J12+K12+L12)*100</f>
        <v>25</v>
      </c>
      <c r="U12" s="13">
        <f t="shared" ref="U12:U15" si="6">I12/(I12+J12+K12+L12+H12)*100</f>
        <v>40</v>
      </c>
      <c r="V12" s="13">
        <f t="shared" ref="V12:V15" si="7">J12/(J12+K12+L12+H12+I12)*100</f>
        <v>20</v>
      </c>
      <c r="W12" s="13">
        <f t="shared" ref="W12:W15" si="8">K12/(K12+L12+J12+I12+H12)*100</f>
        <v>10</v>
      </c>
      <c r="X12" s="13">
        <f t="shared" ref="X12:X15" si="9">L12/(L12+H12+I12+J12+K12)*100</f>
        <v>5</v>
      </c>
    </row>
    <row r="13" spans="1:24" x14ac:dyDescent="0.25">
      <c r="B13" s="9" t="s">
        <v>7</v>
      </c>
      <c r="C13" s="10">
        <v>189</v>
      </c>
      <c r="D13" s="10">
        <v>163</v>
      </c>
      <c r="E13" s="10">
        <v>136</v>
      </c>
      <c r="F13" s="10">
        <v>107</v>
      </c>
      <c r="G13" s="54">
        <v>162</v>
      </c>
      <c r="H13" s="30">
        <v>17</v>
      </c>
      <c r="I13" s="10">
        <v>22</v>
      </c>
      <c r="J13" s="10">
        <v>12</v>
      </c>
      <c r="K13" s="10">
        <v>10</v>
      </c>
      <c r="L13" s="10">
        <v>5</v>
      </c>
      <c r="N13" s="9" t="s">
        <v>7</v>
      </c>
      <c r="O13" s="13">
        <f t="shared" si="0"/>
        <v>24.966974900924701</v>
      </c>
      <c r="P13" s="13">
        <f t="shared" si="1"/>
        <v>21.532364597093792</v>
      </c>
      <c r="Q13" s="13">
        <f t="shared" si="2"/>
        <v>17.96565389696169</v>
      </c>
      <c r="R13" s="13">
        <f t="shared" si="3"/>
        <v>14.134742404227213</v>
      </c>
      <c r="S13" s="83">
        <f t="shared" si="4"/>
        <v>21.400264200792602</v>
      </c>
      <c r="T13" s="28">
        <f t="shared" si="5"/>
        <v>25.757575757575758</v>
      </c>
      <c r="U13" s="13">
        <f t="shared" si="6"/>
        <v>33.333333333333329</v>
      </c>
      <c r="V13" s="13">
        <f t="shared" si="7"/>
        <v>18.181818181818183</v>
      </c>
      <c r="W13" s="13">
        <f t="shared" si="8"/>
        <v>15.151515151515152</v>
      </c>
      <c r="X13" s="13">
        <f t="shared" si="9"/>
        <v>7.5757575757575761</v>
      </c>
    </row>
    <row r="14" spans="1:24" x14ac:dyDescent="0.25">
      <c r="B14" s="9" t="s">
        <v>8</v>
      </c>
      <c r="C14" s="10">
        <v>245</v>
      </c>
      <c r="D14" s="10">
        <v>116</v>
      </c>
      <c r="E14" s="10">
        <v>112</v>
      </c>
      <c r="F14" s="10">
        <v>104</v>
      </c>
      <c r="G14" s="54">
        <v>165</v>
      </c>
      <c r="H14" s="30">
        <v>25</v>
      </c>
      <c r="I14" s="10">
        <v>17</v>
      </c>
      <c r="J14" s="10">
        <v>11</v>
      </c>
      <c r="K14" s="10">
        <v>8</v>
      </c>
      <c r="L14" s="10">
        <v>5</v>
      </c>
      <c r="N14" s="9" t="s">
        <v>8</v>
      </c>
      <c r="O14" s="13">
        <f>C14/(C14+D14+E14+F14+G14)*100</f>
        <v>33.018867924528301</v>
      </c>
      <c r="P14" s="13">
        <f t="shared" si="1"/>
        <v>15.633423180592992</v>
      </c>
      <c r="Q14" s="13">
        <f t="shared" si="2"/>
        <v>15.09433962264151</v>
      </c>
      <c r="R14" s="13">
        <f t="shared" si="3"/>
        <v>14.016172506738545</v>
      </c>
      <c r="S14" s="83">
        <f t="shared" si="4"/>
        <v>22.237196765498652</v>
      </c>
      <c r="T14" s="28">
        <f t="shared" si="5"/>
        <v>37.878787878787875</v>
      </c>
      <c r="U14" s="13">
        <f t="shared" si="6"/>
        <v>25.757575757575758</v>
      </c>
      <c r="V14" s="13">
        <f t="shared" si="7"/>
        <v>16.666666666666664</v>
      </c>
      <c r="W14" s="13">
        <f t="shared" si="8"/>
        <v>12.121212121212121</v>
      </c>
      <c r="X14" s="13">
        <f t="shared" si="9"/>
        <v>7.5757575757575761</v>
      </c>
    </row>
    <row r="15" spans="1:24" x14ac:dyDescent="0.25">
      <c r="B15" s="9" t="s">
        <v>9</v>
      </c>
      <c r="C15" s="10">
        <v>136</v>
      </c>
      <c r="D15" s="10">
        <v>87</v>
      </c>
      <c r="E15" s="10">
        <v>73</v>
      </c>
      <c r="F15" s="10">
        <v>74</v>
      </c>
      <c r="G15" s="54">
        <v>71</v>
      </c>
      <c r="H15" s="30">
        <v>17</v>
      </c>
      <c r="I15" s="10">
        <v>17</v>
      </c>
      <c r="J15" s="10">
        <v>9</v>
      </c>
      <c r="K15" s="10">
        <v>2</v>
      </c>
      <c r="L15" s="10">
        <v>4</v>
      </c>
      <c r="N15" s="9" t="s">
        <v>9</v>
      </c>
      <c r="O15" s="13">
        <f t="shared" si="0"/>
        <v>30.839002267573694</v>
      </c>
      <c r="P15" s="13">
        <f t="shared" si="1"/>
        <v>19.727891156462583</v>
      </c>
      <c r="Q15" s="13">
        <f t="shared" si="2"/>
        <v>16.553287981859409</v>
      </c>
      <c r="R15" s="13">
        <f t="shared" si="3"/>
        <v>16.780045351473923</v>
      </c>
      <c r="S15" s="83">
        <f t="shared" si="4"/>
        <v>16.099773242630384</v>
      </c>
      <c r="T15" s="28">
        <f t="shared" si="5"/>
        <v>34.693877551020407</v>
      </c>
      <c r="U15" s="13">
        <f t="shared" si="6"/>
        <v>34.693877551020407</v>
      </c>
      <c r="V15" s="13">
        <f t="shared" si="7"/>
        <v>18.367346938775512</v>
      </c>
      <c r="W15" s="13">
        <f t="shared" si="8"/>
        <v>4.0816326530612246</v>
      </c>
      <c r="X15" s="13">
        <f t="shared" si="9"/>
        <v>8.1632653061224492</v>
      </c>
    </row>
    <row r="16" spans="1:24" x14ac:dyDescent="0.25">
      <c r="B16" s="4" t="s">
        <v>53</v>
      </c>
      <c r="C16" s="8"/>
      <c r="D16" s="8"/>
      <c r="E16" s="8"/>
      <c r="F16" s="8"/>
      <c r="G16" s="53"/>
      <c r="H16" s="8"/>
      <c r="I16" s="8"/>
      <c r="J16" s="8"/>
      <c r="K16" s="8"/>
      <c r="L16" s="8"/>
      <c r="N16" s="4" t="s">
        <v>53</v>
      </c>
      <c r="O16" s="12"/>
      <c r="P16" s="12"/>
      <c r="Q16" s="12"/>
      <c r="R16" s="12"/>
      <c r="S16" s="82"/>
      <c r="T16" s="12"/>
      <c r="U16" s="12"/>
      <c r="V16" s="12"/>
      <c r="W16" s="12"/>
      <c r="X16" s="12"/>
    </row>
    <row r="17" spans="2:24" x14ac:dyDescent="0.25">
      <c r="B17" s="9" t="s">
        <v>46</v>
      </c>
      <c r="C17" s="10">
        <v>238</v>
      </c>
      <c r="D17" s="10">
        <v>166</v>
      </c>
      <c r="E17" s="10">
        <v>113</v>
      </c>
      <c r="F17" s="10">
        <v>93</v>
      </c>
      <c r="G17" s="54">
        <v>106</v>
      </c>
      <c r="H17" s="30">
        <v>20</v>
      </c>
      <c r="I17" s="10">
        <v>15</v>
      </c>
      <c r="J17" s="10">
        <v>4</v>
      </c>
      <c r="K17" s="10">
        <v>7</v>
      </c>
      <c r="L17" s="10">
        <v>5</v>
      </c>
      <c r="N17" s="9" t="s">
        <v>46</v>
      </c>
      <c r="O17" s="13">
        <f t="shared" ref="O17:O23" si="10">C17/(C17+D17+E17+F17+G17)*100</f>
        <v>33.240223463687151</v>
      </c>
      <c r="P17" s="13">
        <f t="shared" ref="P17:P23" si="11">D17/(D17+E17+F17+G17+C17)*100</f>
        <v>23.184357541899441</v>
      </c>
      <c r="Q17" s="13">
        <f t="shared" ref="Q17:Q23" si="12">E17/(E17+F17+G17+C17+D17)*100</f>
        <v>15.782122905027931</v>
      </c>
      <c r="R17" s="13">
        <f t="shared" ref="R17:R21" si="13">F17/(F17+G17+E17+D17+C17)*100</f>
        <v>12.988826815642456</v>
      </c>
      <c r="S17" s="83">
        <f t="shared" ref="S17:S23" si="14">G17/(G17+C17+D17+E17+F17)*100</f>
        <v>14.804469273743019</v>
      </c>
      <c r="T17" s="28">
        <f t="shared" ref="T17:T23" si="15">H17/(H17+I17+J17+K17+L17)*100</f>
        <v>39.215686274509807</v>
      </c>
      <c r="U17" s="13">
        <f t="shared" ref="U17:U23" si="16">I17/(I17+J17+K17+L17+H17)*100</f>
        <v>29.411764705882355</v>
      </c>
      <c r="V17" s="13">
        <f t="shared" ref="V17:V23" si="17">J17/(J17+K17+L17+H17+I17)*100</f>
        <v>7.8431372549019605</v>
      </c>
      <c r="W17" s="13">
        <f t="shared" ref="W17:W23" si="18">K17/(K17+L17+J17+I17+H17)*100</f>
        <v>13.725490196078432</v>
      </c>
      <c r="X17" s="13">
        <f t="shared" ref="X17:X23" si="19">L17/(L17+H17+I17+J17+K17)*100</f>
        <v>9.8039215686274517</v>
      </c>
    </row>
    <row r="18" spans="2:24" x14ac:dyDescent="0.25">
      <c r="B18" s="9" t="s">
        <v>47</v>
      </c>
      <c r="C18" s="10">
        <v>74</v>
      </c>
      <c r="D18" s="10">
        <v>36</v>
      </c>
      <c r="E18" s="10">
        <v>29</v>
      </c>
      <c r="F18" s="10">
        <v>25</v>
      </c>
      <c r="G18" s="54">
        <v>17</v>
      </c>
      <c r="H18" s="30">
        <v>6</v>
      </c>
      <c r="I18" s="10">
        <v>6</v>
      </c>
      <c r="J18" s="10">
        <v>2</v>
      </c>
      <c r="K18" s="10">
        <v>3</v>
      </c>
      <c r="L18" s="10">
        <v>1</v>
      </c>
      <c r="N18" s="9" t="s">
        <v>47</v>
      </c>
      <c r="O18" s="13">
        <f t="shared" si="10"/>
        <v>40.883977900552487</v>
      </c>
      <c r="P18" s="13">
        <f t="shared" si="11"/>
        <v>19.88950276243094</v>
      </c>
      <c r="Q18" s="13">
        <f t="shared" si="12"/>
        <v>16.022099447513813</v>
      </c>
      <c r="R18" s="13">
        <f t="shared" si="13"/>
        <v>13.812154696132598</v>
      </c>
      <c r="S18" s="83">
        <f t="shared" si="14"/>
        <v>9.3922651933701662</v>
      </c>
      <c r="T18" s="28">
        <f t="shared" si="15"/>
        <v>33.333333333333329</v>
      </c>
      <c r="U18" s="13">
        <f t="shared" si="16"/>
        <v>33.333333333333329</v>
      </c>
      <c r="V18" s="13">
        <f t="shared" si="17"/>
        <v>11.111111111111111</v>
      </c>
      <c r="W18" s="13">
        <f t="shared" si="18"/>
        <v>16.666666666666664</v>
      </c>
      <c r="X18" s="13">
        <f t="shared" si="19"/>
        <v>5.5555555555555554</v>
      </c>
    </row>
    <row r="19" spans="2:24" x14ac:dyDescent="0.25">
      <c r="B19" s="9" t="s">
        <v>48</v>
      </c>
      <c r="C19" s="10">
        <v>160</v>
      </c>
      <c r="D19" s="10">
        <v>125</v>
      </c>
      <c r="E19" s="10">
        <v>144</v>
      </c>
      <c r="F19" s="10">
        <v>115</v>
      </c>
      <c r="G19" s="54">
        <v>131</v>
      </c>
      <c r="H19" s="30">
        <v>20</v>
      </c>
      <c r="I19" s="10">
        <v>28</v>
      </c>
      <c r="J19" s="10">
        <v>11</v>
      </c>
      <c r="K19" s="10">
        <v>4</v>
      </c>
      <c r="L19" s="10">
        <v>4</v>
      </c>
      <c r="N19" s="9" t="s">
        <v>48</v>
      </c>
      <c r="O19" s="13">
        <f t="shared" si="10"/>
        <v>23.703703703703706</v>
      </c>
      <c r="P19" s="13">
        <f t="shared" si="11"/>
        <v>18.518518518518519</v>
      </c>
      <c r="Q19" s="13">
        <f t="shared" si="12"/>
        <v>21.333333333333336</v>
      </c>
      <c r="R19" s="13">
        <f t="shared" si="13"/>
        <v>17.037037037037038</v>
      </c>
      <c r="S19" s="83">
        <f t="shared" si="14"/>
        <v>19.407407407407405</v>
      </c>
      <c r="T19" s="28">
        <f t="shared" si="15"/>
        <v>29.850746268656714</v>
      </c>
      <c r="U19" s="13">
        <f t="shared" si="16"/>
        <v>41.791044776119399</v>
      </c>
      <c r="V19" s="13">
        <f t="shared" si="17"/>
        <v>16.417910447761194</v>
      </c>
      <c r="W19" s="13">
        <f t="shared" si="18"/>
        <v>5.9701492537313428</v>
      </c>
      <c r="X19" s="13">
        <f t="shared" si="19"/>
        <v>5.9701492537313428</v>
      </c>
    </row>
    <row r="20" spans="2:24" x14ac:dyDescent="0.25">
      <c r="B20" s="9" t="s">
        <v>49</v>
      </c>
      <c r="C20" s="10">
        <v>17</v>
      </c>
      <c r="D20" s="10">
        <v>16</v>
      </c>
      <c r="E20" s="10">
        <v>13</v>
      </c>
      <c r="F20" s="10">
        <v>7</v>
      </c>
      <c r="G20" s="54">
        <v>17</v>
      </c>
      <c r="H20" s="30">
        <v>3</v>
      </c>
      <c r="I20" s="10">
        <v>2</v>
      </c>
      <c r="J20" s="10">
        <v>2</v>
      </c>
      <c r="K20" s="10">
        <v>1</v>
      </c>
      <c r="L20" s="10">
        <v>0</v>
      </c>
      <c r="N20" s="9" t="s">
        <v>49</v>
      </c>
      <c r="O20" s="13">
        <f t="shared" si="10"/>
        <v>24.285714285714285</v>
      </c>
      <c r="P20" s="13">
        <f t="shared" si="11"/>
        <v>22.857142857142858</v>
      </c>
      <c r="Q20" s="13">
        <f t="shared" si="12"/>
        <v>18.571428571428573</v>
      </c>
      <c r="R20" s="13">
        <f t="shared" si="13"/>
        <v>10</v>
      </c>
      <c r="S20" s="83">
        <f t="shared" si="14"/>
        <v>24.285714285714285</v>
      </c>
      <c r="T20" s="28">
        <f t="shared" si="15"/>
        <v>37.5</v>
      </c>
      <c r="U20" s="13">
        <f t="shared" si="16"/>
        <v>25</v>
      </c>
      <c r="V20" s="13">
        <f t="shared" si="17"/>
        <v>25</v>
      </c>
      <c r="W20" s="13">
        <f t="shared" si="18"/>
        <v>12.5</v>
      </c>
      <c r="X20" s="13">
        <f t="shared" si="19"/>
        <v>0</v>
      </c>
    </row>
    <row r="21" spans="2:24" x14ac:dyDescent="0.25">
      <c r="B21" s="9" t="s">
        <v>50</v>
      </c>
      <c r="C21" s="10">
        <v>15</v>
      </c>
      <c r="D21" s="10">
        <v>13</v>
      </c>
      <c r="E21" s="10">
        <v>21</v>
      </c>
      <c r="F21" s="10">
        <v>41</v>
      </c>
      <c r="G21" s="54">
        <v>110</v>
      </c>
      <c r="H21" s="30">
        <v>5</v>
      </c>
      <c r="I21" s="10">
        <v>4</v>
      </c>
      <c r="J21" s="10">
        <v>10</v>
      </c>
      <c r="K21" s="10">
        <v>3</v>
      </c>
      <c r="L21" s="10">
        <v>2</v>
      </c>
      <c r="N21" s="9" t="s">
        <v>50</v>
      </c>
      <c r="O21" s="13">
        <f t="shared" si="10"/>
        <v>7.5</v>
      </c>
      <c r="P21" s="13">
        <f t="shared" si="11"/>
        <v>6.5</v>
      </c>
      <c r="Q21" s="13">
        <f t="shared" si="12"/>
        <v>10.5</v>
      </c>
      <c r="R21" s="13">
        <f t="shared" si="13"/>
        <v>20.5</v>
      </c>
      <c r="S21" s="83">
        <f t="shared" si="14"/>
        <v>55.000000000000007</v>
      </c>
      <c r="T21" s="28">
        <f t="shared" si="15"/>
        <v>20.833333333333336</v>
      </c>
      <c r="U21" s="13">
        <f t="shared" si="16"/>
        <v>16.666666666666664</v>
      </c>
      <c r="V21" s="13">
        <f t="shared" si="17"/>
        <v>41.666666666666671</v>
      </c>
      <c r="W21" s="13">
        <f t="shared" si="18"/>
        <v>12.5</v>
      </c>
      <c r="X21" s="13">
        <f t="shared" si="19"/>
        <v>8.3333333333333321</v>
      </c>
    </row>
    <row r="22" spans="2:24" x14ac:dyDescent="0.25">
      <c r="B22" s="9" t="s">
        <v>51</v>
      </c>
      <c r="C22" s="10">
        <v>13</v>
      </c>
      <c r="D22" s="10">
        <v>10</v>
      </c>
      <c r="E22" s="10">
        <v>11</v>
      </c>
      <c r="F22" s="10">
        <v>13</v>
      </c>
      <c r="G22" s="54">
        <v>19</v>
      </c>
      <c r="H22" s="30">
        <v>1</v>
      </c>
      <c r="I22" s="10">
        <v>1</v>
      </c>
      <c r="J22" s="10">
        <v>2</v>
      </c>
      <c r="K22" s="10">
        <v>2</v>
      </c>
      <c r="L22" s="10">
        <v>1</v>
      </c>
      <c r="N22" s="9" t="s">
        <v>51</v>
      </c>
      <c r="O22" s="13">
        <f t="shared" si="10"/>
        <v>19.696969696969695</v>
      </c>
      <c r="P22" s="13">
        <f t="shared" si="11"/>
        <v>15.151515151515152</v>
      </c>
      <c r="Q22" s="13">
        <f t="shared" si="12"/>
        <v>16.666666666666664</v>
      </c>
      <c r="R22" s="13">
        <f>F22/(F22+G22+E22+D22+C22)*100</f>
        <v>19.696969696969695</v>
      </c>
      <c r="S22" s="83">
        <f t="shared" si="14"/>
        <v>28.787878787878789</v>
      </c>
      <c r="T22" s="28">
        <f t="shared" si="15"/>
        <v>14.285714285714285</v>
      </c>
      <c r="U22" s="13">
        <f t="shared" si="16"/>
        <v>14.285714285714285</v>
      </c>
      <c r="V22" s="13">
        <f t="shared" si="17"/>
        <v>28.571428571428569</v>
      </c>
      <c r="W22" s="13">
        <f t="shared" si="18"/>
        <v>28.571428571428569</v>
      </c>
      <c r="X22" s="13">
        <f t="shared" si="19"/>
        <v>14.285714285714285</v>
      </c>
    </row>
    <row r="23" spans="2:24" x14ac:dyDescent="0.25">
      <c r="B23" s="9" t="s">
        <v>52</v>
      </c>
      <c r="C23" s="10">
        <v>92</v>
      </c>
      <c r="D23" s="10">
        <v>63</v>
      </c>
      <c r="E23" s="10">
        <v>57</v>
      </c>
      <c r="F23" s="10">
        <v>49</v>
      </c>
      <c r="G23" s="54">
        <v>119</v>
      </c>
      <c r="H23" s="30">
        <v>9</v>
      </c>
      <c r="I23" s="10">
        <v>8</v>
      </c>
      <c r="J23" s="10">
        <v>5</v>
      </c>
      <c r="K23" s="10">
        <v>2</v>
      </c>
      <c r="L23" s="10">
        <v>2</v>
      </c>
      <c r="N23" s="9" t="s">
        <v>52</v>
      </c>
      <c r="O23" s="13">
        <f t="shared" si="10"/>
        <v>24.210526315789473</v>
      </c>
      <c r="P23" s="13">
        <f t="shared" si="11"/>
        <v>16.578947368421051</v>
      </c>
      <c r="Q23" s="13">
        <f t="shared" si="12"/>
        <v>15</v>
      </c>
      <c r="R23" s="13">
        <f t="shared" ref="R23" si="20">F23/(F23+G23+E23+D23+C23)*100</f>
        <v>12.894736842105264</v>
      </c>
      <c r="S23" s="83">
        <f t="shared" si="14"/>
        <v>31.315789473684209</v>
      </c>
      <c r="T23" s="28">
        <f t="shared" si="15"/>
        <v>34.615384615384613</v>
      </c>
      <c r="U23" s="13">
        <f t="shared" si="16"/>
        <v>30.76923076923077</v>
      </c>
      <c r="V23" s="13">
        <f t="shared" si="17"/>
        <v>19.230769230769234</v>
      </c>
      <c r="W23" s="13">
        <f t="shared" si="18"/>
        <v>7.6923076923076925</v>
      </c>
      <c r="X23" s="13">
        <f t="shared" si="19"/>
        <v>7.6923076923076925</v>
      </c>
    </row>
    <row r="24" spans="2:24" x14ac:dyDescent="0.25">
      <c r="B24" s="4" t="s">
        <v>83</v>
      </c>
      <c r="C24" s="19"/>
      <c r="D24" s="19"/>
      <c r="E24" s="19"/>
      <c r="F24" s="55"/>
      <c r="G24" s="56"/>
      <c r="H24" s="4"/>
      <c r="I24" s="34"/>
      <c r="J24" s="34"/>
      <c r="L24" s="4"/>
      <c r="N24" s="4" t="s">
        <v>83</v>
      </c>
      <c r="O24" s="19"/>
      <c r="P24" s="19"/>
      <c r="Q24" s="19"/>
      <c r="R24" s="55"/>
      <c r="S24" s="56"/>
      <c r="T24" s="4"/>
      <c r="U24" s="34"/>
      <c r="V24" s="34"/>
      <c r="X24" s="4"/>
    </row>
    <row r="25" spans="2:24" x14ac:dyDescent="0.25">
      <c r="B25" s="9" t="s">
        <v>84</v>
      </c>
      <c r="C25" s="10">
        <v>411</v>
      </c>
      <c r="D25" s="10">
        <v>284</v>
      </c>
      <c r="E25" s="10">
        <v>279</v>
      </c>
      <c r="F25" s="10">
        <v>247</v>
      </c>
      <c r="G25" s="54">
        <v>405</v>
      </c>
      <c r="H25" s="30">
        <v>35</v>
      </c>
      <c r="I25" s="10">
        <v>47</v>
      </c>
      <c r="J25" s="10">
        <v>31</v>
      </c>
      <c r="K25" s="10">
        <v>12</v>
      </c>
      <c r="L25" s="10">
        <v>10</v>
      </c>
      <c r="N25" s="9" t="s">
        <v>84</v>
      </c>
      <c r="O25" s="40">
        <f t="shared" ref="O25:O26" si="21">C25/(C25+D25+E25+F25+G25)*100</f>
        <v>25.276752767527675</v>
      </c>
      <c r="P25" s="40">
        <f t="shared" ref="P25:P26" si="22">D25/(D25+E25+F25+G25+C25)*100</f>
        <v>17.466174661746617</v>
      </c>
      <c r="Q25" s="40">
        <f t="shared" ref="Q25:Q26" si="23">E25/(E25+F25+G25+C25+D25)*100</f>
        <v>17.158671586715869</v>
      </c>
      <c r="R25" s="40">
        <f>F25/(F25+G25+E25+D25+C25)*100</f>
        <v>15.190651906519065</v>
      </c>
      <c r="S25" s="100">
        <f t="shared" ref="S25:S26" si="24">G25/(G25+C25+D25+E25+F25)*100</f>
        <v>24.907749077490777</v>
      </c>
      <c r="T25" s="42">
        <f t="shared" ref="T25:T26" si="25">H25/(H25+I25+J25+K25+L25)*100</f>
        <v>25.925925925925924</v>
      </c>
      <c r="U25" s="40">
        <f t="shared" ref="U25:U26" si="26">I25/(I25+J25+K25+L25+H25)*100</f>
        <v>34.814814814814817</v>
      </c>
      <c r="V25" s="40">
        <f t="shared" ref="V25:V26" si="27">J25/(J25+K25+L25+H25+I25)*100</f>
        <v>22.962962962962962</v>
      </c>
      <c r="W25" s="40">
        <f t="shared" ref="W25:W26" si="28">K25/(K25+L25+J25+I25+H25)*100</f>
        <v>8.8888888888888893</v>
      </c>
      <c r="X25" s="40">
        <f t="shared" ref="X25:X26" si="29">L25/(L25+H25+I25+J25+K25)*100</f>
        <v>7.4074074074074066</v>
      </c>
    </row>
    <row r="26" spans="2:24" x14ac:dyDescent="0.25">
      <c r="B26" s="9" t="s">
        <v>85</v>
      </c>
      <c r="C26" s="10">
        <v>198</v>
      </c>
      <c r="D26" s="10">
        <v>145</v>
      </c>
      <c r="E26" s="10">
        <v>109</v>
      </c>
      <c r="F26" s="10">
        <v>96</v>
      </c>
      <c r="G26" s="54">
        <v>114</v>
      </c>
      <c r="H26" s="30">
        <v>29</v>
      </c>
      <c r="I26" s="10">
        <v>17</v>
      </c>
      <c r="J26" s="10">
        <v>5</v>
      </c>
      <c r="K26" s="10">
        <v>10</v>
      </c>
      <c r="L26" s="10">
        <v>5</v>
      </c>
      <c r="N26" s="9" t="s">
        <v>85</v>
      </c>
      <c r="O26" s="40">
        <f t="shared" si="21"/>
        <v>29.909365558912388</v>
      </c>
      <c r="P26" s="40">
        <f t="shared" si="22"/>
        <v>21.90332326283988</v>
      </c>
      <c r="Q26" s="40">
        <f t="shared" si="23"/>
        <v>16.465256797583081</v>
      </c>
      <c r="R26" s="40">
        <f t="shared" ref="R26" si="30">F26/(F26+G26+E26+D26+C26)*100</f>
        <v>14.501510574018129</v>
      </c>
      <c r="S26" s="100">
        <f t="shared" si="24"/>
        <v>17.220543806646525</v>
      </c>
      <c r="T26" s="42">
        <f t="shared" si="25"/>
        <v>43.939393939393938</v>
      </c>
      <c r="U26" s="40">
        <f t="shared" si="26"/>
        <v>25.757575757575758</v>
      </c>
      <c r="V26" s="40">
        <f t="shared" si="27"/>
        <v>7.5757575757575761</v>
      </c>
      <c r="W26" s="40">
        <f t="shared" si="28"/>
        <v>15.151515151515152</v>
      </c>
      <c r="X26" s="40">
        <f t="shared" si="29"/>
        <v>7.5757575757575761</v>
      </c>
    </row>
  </sheetData>
  <mergeCells count="7">
    <mergeCell ref="D2:E2"/>
    <mergeCell ref="T7:X7"/>
    <mergeCell ref="B7:B8"/>
    <mergeCell ref="C7:G7"/>
    <mergeCell ref="H7:L7"/>
    <mergeCell ref="N7:N8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7.7109375" customWidth="1"/>
    <col min="11" max="16" width="12.7109375" customWidth="1"/>
  </cols>
  <sheetData>
    <row r="1" spans="1:16" ht="18" x14ac:dyDescent="0.25">
      <c r="B1" s="1" t="s">
        <v>66</v>
      </c>
    </row>
    <row r="2" spans="1:16" ht="18" x14ac:dyDescent="0.25">
      <c r="A2" s="31"/>
      <c r="B2" s="1" t="s">
        <v>121</v>
      </c>
      <c r="D2" s="244" t="s">
        <v>133</v>
      </c>
      <c r="E2" s="244"/>
    </row>
    <row r="3" spans="1:16" x14ac:dyDescent="0.25">
      <c r="B3" s="32" t="s">
        <v>69</v>
      </c>
    </row>
    <row r="4" spans="1:16" ht="18" customHeight="1" x14ac:dyDescent="0.25">
      <c r="B4" s="1" t="s">
        <v>128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63</v>
      </c>
      <c r="J6" s="20" t="s">
        <v>64</v>
      </c>
    </row>
    <row r="7" spans="1:16" ht="22.5" x14ac:dyDescent="0.25">
      <c r="B7" s="3" t="s">
        <v>0</v>
      </c>
      <c r="C7" s="3" t="s">
        <v>93</v>
      </c>
      <c r="D7" s="3" t="s">
        <v>94</v>
      </c>
      <c r="E7" s="3" t="s">
        <v>95</v>
      </c>
      <c r="F7" s="3" t="s">
        <v>96</v>
      </c>
      <c r="G7" s="3" t="s">
        <v>97</v>
      </c>
      <c r="H7" s="3" t="s">
        <v>14</v>
      </c>
      <c r="J7" s="3" t="s">
        <v>0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14</v>
      </c>
    </row>
    <row r="8" spans="1:16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</row>
    <row r="9" spans="1:16" x14ac:dyDescent="0.25">
      <c r="B9" s="6" t="s">
        <v>4</v>
      </c>
      <c r="C9" s="7">
        <v>111</v>
      </c>
      <c r="D9" s="7">
        <v>845</v>
      </c>
      <c r="E9" s="7">
        <v>3546</v>
      </c>
      <c r="F9" s="7">
        <v>319</v>
      </c>
      <c r="G9" s="7">
        <v>144</v>
      </c>
      <c r="H9" s="7">
        <v>429</v>
      </c>
      <c r="J9" s="6" t="s">
        <v>4</v>
      </c>
      <c r="K9" s="11">
        <f>C9/(C9+D9+E9+F9+G9+H9)*100</f>
        <v>2.0578420467185761</v>
      </c>
      <c r="L9" s="11">
        <f>D9/(D9+E9+F9+G9+H9+C9)*100</f>
        <v>15.665554319614387</v>
      </c>
      <c r="M9" s="11">
        <f>E9/(E9+F9+G9+H9+D9+C9)*100</f>
        <v>65.739710789766406</v>
      </c>
      <c r="N9" s="11">
        <f>F9/(F9+G9+H9+E9+D9+C9)*100</f>
        <v>5.913978494623656</v>
      </c>
      <c r="O9" s="11">
        <f>G9/(G9+H9+E9+F9+D9+C9)*100</f>
        <v>2.6696329254727478</v>
      </c>
      <c r="P9" s="11">
        <f>H9/(H9+G9+F9+E9+D9+C9)*100</f>
        <v>7.9532814238042278</v>
      </c>
    </row>
    <row r="10" spans="1:16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25">
      <c r="B11" s="9" t="s">
        <v>6</v>
      </c>
      <c r="C11" s="10">
        <v>11</v>
      </c>
      <c r="D11" s="10">
        <v>91</v>
      </c>
      <c r="E11" s="10">
        <v>809</v>
      </c>
      <c r="F11" s="10">
        <v>45</v>
      </c>
      <c r="G11" s="10">
        <v>30</v>
      </c>
      <c r="H11" s="10">
        <v>133</v>
      </c>
      <c r="J11" s="9" t="s">
        <v>6</v>
      </c>
      <c r="K11" s="13">
        <f t="shared" ref="K11:K14" si="0">C11/(C11+D11+E11+F11+G11+H11)*100</f>
        <v>0.98302055406613054</v>
      </c>
      <c r="L11" s="13">
        <f t="shared" ref="L11:L14" si="1">D11/(D11+E11+F11+G11+H11+C11)*100</f>
        <v>8.1322609472743519</v>
      </c>
      <c r="M11" s="13">
        <f t="shared" ref="M11:M14" si="2">E11/(E11+F11+G11+H11+D11+C11)*100</f>
        <v>72.29669347631814</v>
      </c>
      <c r="N11" s="13">
        <f t="shared" ref="N11:N14" si="3">F11/(F11+G11+H11+E11+D11+C11)*100</f>
        <v>4.0214477211796247</v>
      </c>
      <c r="O11" s="13">
        <f t="shared" ref="O11:O14" si="4">G11/(G11+H11+E11+F11+D11+C11)*100</f>
        <v>2.6809651474530831</v>
      </c>
      <c r="P11" s="13">
        <f t="shared" ref="P11:P14" si="5">H11/(H11+G11+F11+E11+D11+C11)*100</f>
        <v>11.885612153708669</v>
      </c>
    </row>
    <row r="12" spans="1:16" x14ac:dyDescent="0.25">
      <c r="B12" s="9" t="s">
        <v>7</v>
      </c>
      <c r="C12" s="10">
        <v>33</v>
      </c>
      <c r="D12" s="10">
        <v>241</v>
      </c>
      <c r="E12" s="10">
        <v>1311</v>
      </c>
      <c r="F12" s="10">
        <v>109</v>
      </c>
      <c r="G12" s="10">
        <v>40</v>
      </c>
      <c r="H12" s="10">
        <v>156</v>
      </c>
      <c r="J12" s="9" t="s">
        <v>7</v>
      </c>
      <c r="K12" s="13">
        <f t="shared" si="0"/>
        <v>1.746031746031746</v>
      </c>
      <c r="L12" s="13">
        <f t="shared" si="1"/>
        <v>12.751322751322752</v>
      </c>
      <c r="M12" s="13">
        <f t="shared" si="2"/>
        <v>69.365079365079367</v>
      </c>
      <c r="N12" s="13">
        <f t="shared" si="3"/>
        <v>5.7671957671957674</v>
      </c>
      <c r="O12" s="13">
        <f t="shared" si="4"/>
        <v>2.1164021164021163</v>
      </c>
      <c r="P12" s="13">
        <f t="shared" si="5"/>
        <v>8.2539682539682531</v>
      </c>
    </row>
    <row r="13" spans="1:16" x14ac:dyDescent="0.25">
      <c r="B13" s="9" t="s">
        <v>8</v>
      </c>
      <c r="C13" s="10">
        <v>38</v>
      </c>
      <c r="D13" s="10">
        <v>277</v>
      </c>
      <c r="E13" s="10">
        <v>1003</v>
      </c>
      <c r="F13" s="10">
        <v>110</v>
      </c>
      <c r="G13" s="10">
        <v>51</v>
      </c>
      <c r="H13" s="10">
        <v>103</v>
      </c>
      <c r="J13" s="9" t="s">
        <v>8</v>
      </c>
      <c r="K13" s="13">
        <f t="shared" si="0"/>
        <v>2.4020227560050569</v>
      </c>
      <c r="L13" s="13">
        <f t="shared" si="1"/>
        <v>17.509481668773706</v>
      </c>
      <c r="M13" s="13">
        <f t="shared" si="2"/>
        <v>63.4007585335019</v>
      </c>
      <c r="N13" s="13">
        <f t="shared" si="3"/>
        <v>6.9532237673830597</v>
      </c>
      <c r="O13" s="13">
        <f t="shared" si="4"/>
        <v>3.2237673830594185</v>
      </c>
      <c r="P13" s="13">
        <f t="shared" si="5"/>
        <v>6.5107458912768648</v>
      </c>
    </row>
    <row r="14" spans="1:16" x14ac:dyDescent="0.25">
      <c r="B14" s="9" t="s">
        <v>9</v>
      </c>
      <c r="C14" s="10">
        <v>29</v>
      </c>
      <c r="D14" s="10">
        <v>236</v>
      </c>
      <c r="E14" s="10">
        <v>423</v>
      </c>
      <c r="F14" s="10">
        <v>55</v>
      </c>
      <c r="G14" s="10">
        <v>23</v>
      </c>
      <c r="H14" s="10">
        <v>37</v>
      </c>
      <c r="J14" s="9" t="s">
        <v>9</v>
      </c>
      <c r="K14" s="13">
        <f t="shared" si="0"/>
        <v>3.6114570361145701</v>
      </c>
      <c r="L14" s="13">
        <f t="shared" si="1"/>
        <v>29.389788293897883</v>
      </c>
      <c r="M14" s="13">
        <f t="shared" si="2"/>
        <v>52.677459526774598</v>
      </c>
      <c r="N14" s="13">
        <f t="shared" si="3"/>
        <v>6.8493150684931505</v>
      </c>
      <c r="O14" s="13">
        <f t="shared" si="4"/>
        <v>2.8642590286425902</v>
      </c>
      <c r="P14" s="13">
        <f t="shared" si="5"/>
        <v>4.6077210460772102</v>
      </c>
    </row>
    <row r="15" spans="1:16" x14ac:dyDescent="0.25">
      <c r="B15" s="4" t="s">
        <v>53</v>
      </c>
      <c r="C15" s="8"/>
      <c r="D15" s="8"/>
      <c r="E15" s="8"/>
      <c r="F15" s="8"/>
      <c r="G15" s="8"/>
      <c r="H15" s="8"/>
      <c r="J15" s="4" t="s">
        <v>53</v>
      </c>
      <c r="K15" s="8"/>
      <c r="L15" s="8"/>
      <c r="M15" s="8"/>
      <c r="N15" s="8"/>
      <c r="O15" s="8"/>
      <c r="P15" s="8"/>
    </row>
    <row r="16" spans="1:16" x14ac:dyDescent="0.25">
      <c r="B16" s="9" t="s">
        <v>46</v>
      </c>
      <c r="C16" s="10">
        <v>36</v>
      </c>
      <c r="D16" s="10">
        <v>263</v>
      </c>
      <c r="E16" s="10">
        <v>985</v>
      </c>
      <c r="F16" s="10">
        <v>139</v>
      </c>
      <c r="G16" s="10">
        <v>43</v>
      </c>
      <c r="H16" s="10">
        <v>97</v>
      </c>
      <c r="J16" s="9" t="s">
        <v>46</v>
      </c>
      <c r="K16" s="13">
        <f t="shared" ref="K16:K22" si="6">C16/(C16+D16+E16+F16+G16+H16)*100</f>
        <v>2.3032629558541267</v>
      </c>
      <c r="L16" s="13">
        <f t="shared" ref="L16:L22" si="7">D16/(D16+E16+F16+G16+H16+C16)*100</f>
        <v>16.826615483045426</v>
      </c>
      <c r="M16" s="13">
        <f t="shared" ref="M16:M22" si="8">E16/(E16+F16+G16+H16+D16+C16)*100</f>
        <v>63.019833653230961</v>
      </c>
      <c r="N16" s="13">
        <f t="shared" ref="N16:N22" si="9">F16/(F16+G16+H16+E16+D16+C16)*100</f>
        <v>8.8931541906589882</v>
      </c>
      <c r="O16" s="13">
        <f t="shared" ref="O16:O22" si="10">G16/(G16+H16+E16+F16+D16+C16)*100</f>
        <v>2.7511196417146513</v>
      </c>
      <c r="P16" s="13">
        <f t="shared" ref="P16:P22" si="11">H16/(H16+G16+F16+E16+D16+C16)*100</f>
        <v>6.2060140754958413</v>
      </c>
    </row>
    <row r="17" spans="2:16" x14ac:dyDescent="0.25">
      <c r="B17" s="9" t="s">
        <v>47</v>
      </c>
      <c r="C17" s="10">
        <v>13</v>
      </c>
      <c r="D17" s="10">
        <v>70</v>
      </c>
      <c r="E17" s="10">
        <v>422</v>
      </c>
      <c r="F17" s="10">
        <v>36</v>
      </c>
      <c r="G17" s="10">
        <v>8</v>
      </c>
      <c r="H17" s="10">
        <v>67</v>
      </c>
      <c r="J17" s="9" t="s">
        <v>47</v>
      </c>
      <c r="K17" s="13">
        <f t="shared" si="6"/>
        <v>2.1103896103896105</v>
      </c>
      <c r="L17" s="13">
        <f t="shared" si="7"/>
        <v>11.363636363636363</v>
      </c>
      <c r="M17" s="13">
        <f t="shared" si="8"/>
        <v>68.506493506493499</v>
      </c>
      <c r="N17" s="13">
        <f t="shared" si="9"/>
        <v>5.8441558441558437</v>
      </c>
      <c r="O17" s="13">
        <f t="shared" si="10"/>
        <v>1.2987012987012987</v>
      </c>
      <c r="P17" s="13">
        <f t="shared" si="11"/>
        <v>10.876623376623376</v>
      </c>
    </row>
    <row r="18" spans="2:16" x14ac:dyDescent="0.25">
      <c r="B18" s="9" t="s">
        <v>48</v>
      </c>
      <c r="C18" s="10">
        <v>39</v>
      </c>
      <c r="D18" s="10">
        <v>285</v>
      </c>
      <c r="E18" s="10">
        <v>1095</v>
      </c>
      <c r="F18" s="10">
        <v>79</v>
      </c>
      <c r="G18" s="10">
        <v>30</v>
      </c>
      <c r="H18" s="10">
        <v>115</v>
      </c>
      <c r="J18" s="9" t="s">
        <v>48</v>
      </c>
      <c r="K18" s="13">
        <f t="shared" si="6"/>
        <v>2.3737066342057211</v>
      </c>
      <c r="L18" s="13">
        <f t="shared" si="7"/>
        <v>17.34631771150335</v>
      </c>
      <c r="M18" s="13">
        <f t="shared" si="8"/>
        <v>66.646378575776026</v>
      </c>
      <c r="N18" s="13">
        <f t="shared" si="9"/>
        <v>4.8082775410833838</v>
      </c>
      <c r="O18" s="13">
        <f t="shared" si="10"/>
        <v>1.8259281801582472</v>
      </c>
      <c r="P18" s="13">
        <f t="shared" si="11"/>
        <v>6.9993913572732813</v>
      </c>
    </row>
    <row r="19" spans="2:16" x14ac:dyDescent="0.25">
      <c r="B19" s="9" t="s">
        <v>49</v>
      </c>
      <c r="C19" s="10">
        <v>2</v>
      </c>
      <c r="D19" s="10">
        <v>28</v>
      </c>
      <c r="E19" s="10">
        <v>105</v>
      </c>
      <c r="F19" s="10">
        <v>10</v>
      </c>
      <c r="G19" s="10">
        <v>5</v>
      </c>
      <c r="H19" s="10">
        <v>15</v>
      </c>
      <c r="J19" s="9" t="s">
        <v>49</v>
      </c>
      <c r="K19" s="13">
        <f t="shared" si="6"/>
        <v>1.2121212121212122</v>
      </c>
      <c r="L19" s="13">
        <f t="shared" si="7"/>
        <v>16.969696969696972</v>
      </c>
      <c r="M19" s="13">
        <f t="shared" si="8"/>
        <v>63.636363636363633</v>
      </c>
      <c r="N19" s="13">
        <f t="shared" si="9"/>
        <v>6.0606060606060606</v>
      </c>
      <c r="O19" s="13">
        <f t="shared" si="10"/>
        <v>3.0303030303030303</v>
      </c>
      <c r="P19" s="13">
        <f t="shared" si="11"/>
        <v>9.0909090909090917</v>
      </c>
    </row>
    <row r="20" spans="2:16" x14ac:dyDescent="0.25">
      <c r="B20" s="9" t="s">
        <v>50</v>
      </c>
      <c r="C20" s="10">
        <v>6</v>
      </c>
      <c r="D20" s="10">
        <v>68</v>
      </c>
      <c r="E20" s="10">
        <v>162</v>
      </c>
      <c r="F20" s="10">
        <v>12</v>
      </c>
      <c r="G20" s="10">
        <v>20</v>
      </c>
      <c r="H20" s="10">
        <v>47</v>
      </c>
      <c r="J20" s="9" t="s">
        <v>50</v>
      </c>
      <c r="K20" s="13">
        <f t="shared" si="6"/>
        <v>1.9047619047619049</v>
      </c>
      <c r="L20" s="13">
        <f t="shared" si="7"/>
        <v>21.587301587301589</v>
      </c>
      <c r="M20" s="13">
        <f t="shared" si="8"/>
        <v>51.428571428571423</v>
      </c>
      <c r="N20" s="13">
        <f t="shared" si="9"/>
        <v>3.8095238095238098</v>
      </c>
      <c r="O20" s="13">
        <f t="shared" si="10"/>
        <v>6.3492063492063489</v>
      </c>
      <c r="P20" s="13">
        <f t="shared" si="11"/>
        <v>14.920634920634921</v>
      </c>
    </row>
    <row r="21" spans="2:16" x14ac:dyDescent="0.25">
      <c r="B21" s="9" t="s">
        <v>51</v>
      </c>
      <c r="C21" s="10">
        <v>2</v>
      </c>
      <c r="D21" s="10">
        <v>20</v>
      </c>
      <c r="E21" s="10">
        <v>176</v>
      </c>
      <c r="F21" s="10">
        <v>5</v>
      </c>
      <c r="G21" s="10">
        <v>6</v>
      </c>
      <c r="H21" s="10">
        <v>15</v>
      </c>
      <c r="J21" s="9" t="s">
        <v>51</v>
      </c>
      <c r="K21" s="13">
        <f t="shared" si="6"/>
        <v>0.89285714285714279</v>
      </c>
      <c r="L21" s="13">
        <f t="shared" si="7"/>
        <v>8.9285714285714288</v>
      </c>
      <c r="M21" s="13">
        <f t="shared" si="8"/>
        <v>78.571428571428569</v>
      </c>
      <c r="N21" s="13">
        <f t="shared" si="9"/>
        <v>2.2321428571428572</v>
      </c>
      <c r="O21" s="13">
        <f t="shared" si="10"/>
        <v>2.6785714285714284</v>
      </c>
      <c r="P21" s="13">
        <f t="shared" si="11"/>
        <v>6.6964285714285712</v>
      </c>
    </row>
    <row r="22" spans="2:16" x14ac:dyDescent="0.25">
      <c r="B22" s="9" t="s">
        <v>52</v>
      </c>
      <c r="C22" s="10">
        <v>13</v>
      </c>
      <c r="D22" s="10">
        <v>111</v>
      </c>
      <c r="E22" s="10">
        <v>601</v>
      </c>
      <c r="F22" s="10">
        <v>38</v>
      </c>
      <c r="G22" s="10">
        <v>32</v>
      </c>
      <c r="H22" s="10">
        <v>73</v>
      </c>
      <c r="J22" s="9" t="s">
        <v>52</v>
      </c>
      <c r="K22" s="13">
        <f t="shared" si="6"/>
        <v>1.4976958525345621</v>
      </c>
      <c r="L22" s="13">
        <f t="shared" si="7"/>
        <v>12.788018433179724</v>
      </c>
      <c r="M22" s="13">
        <f t="shared" si="8"/>
        <v>69.239631336405523</v>
      </c>
      <c r="N22" s="13">
        <f t="shared" si="9"/>
        <v>4.3778801843317972</v>
      </c>
      <c r="O22" s="13">
        <f t="shared" si="10"/>
        <v>3.6866359447004609</v>
      </c>
      <c r="P22" s="13">
        <f t="shared" si="11"/>
        <v>8.4101382488479253</v>
      </c>
    </row>
    <row r="23" spans="2:16" x14ac:dyDescent="0.25">
      <c r="B23" s="4" t="s">
        <v>83</v>
      </c>
      <c r="C23" s="19"/>
      <c r="D23" s="19"/>
      <c r="E23" s="19"/>
      <c r="F23" s="19"/>
      <c r="G23" s="19"/>
      <c r="H23" s="19"/>
      <c r="J23" s="4" t="s">
        <v>83</v>
      </c>
      <c r="K23" s="34"/>
      <c r="L23" s="34"/>
      <c r="M23" s="34"/>
      <c r="N23" s="34"/>
      <c r="O23" s="34"/>
      <c r="P23" s="34"/>
    </row>
    <row r="24" spans="2:16" x14ac:dyDescent="0.25">
      <c r="B24" s="9" t="s">
        <v>84</v>
      </c>
      <c r="C24" s="10">
        <v>75</v>
      </c>
      <c r="D24" s="10">
        <v>585</v>
      </c>
      <c r="E24" s="10">
        <v>2631</v>
      </c>
      <c r="F24" s="10">
        <v>211</v>
      </c>
      <c r="G24" s="10">
        <v>94</v>
      </c>
      <c r="H24" s="10">
        <v>344</v>
      </c>
      <c r="J24" s="9" t="s">
        <v>84</v>
      </c>
      <c r="K24" s="40">
        <f t="shared" ref="K24:K25" si="12">C24/(C24+D24+E24+F24+G24+H24)*100</f>
        <v>1.9035532994923861</v>
      </c>
      <c r="L24" s="40">
        <f t="shared" ref="L24:L25" si="13">D24/(D24+E24+F24+G24+H24+C24)*100</f>
        <v>14.847715736040609</v>
      </c>
      <c r="M24" s="40">
        <f t="shared" ref="M24:M25" si="14">E24/(E24+F24+G24+H24+D24+C24)*100</f>
        <v>66.776649746192902</v>
      </c>
      <c r="N24" s="40">
        <f t="shared" ref="N24:N25" si="15">F24/(F24+G24+H24+E24+D24+C24)*100</f>
        <v>5.3553299492385786</v>
      </c>
      <c r="O24" s="40">
        <f t="shared" ref="O24:O25" si="16">G24/(G24+H24+E24+F24+D24+C24)*100</f>
        <v>2.3857868020304567</v>
      </c>
      <c r="P24" s="40">
        <f t="shared" ref="P24:P25" si="17">H24/(H24+G24+F24+E24+D24+C24)*100</f>
        <v>8.7309644670050766</v>
      </c>
    </row>
    <row r="25" spans="2:16" x14ac:dyDescent="0.25">
      <c r="B25" s="9" t="s">
        <v>85</v>
      </c>
      <c r="C25" s="10">
        <v>36</v>
      </c>
      <c r="D25" s="10">
        <v>260</v>
      </c>
      <c r="E25" s="10">
        <v>915</v>
      </c>
      <c r="F25" s="10">
        <v>108</v>
      </c>
      <c r="G25" s="10">
        <v>50</v>
      </c>
      <c r="H25" s="10">
        <v>85</v>
      </c>
      <c r="J25" s="9" t="s">
        <v>85</v>
      </c>
      <c r="K25" s="40">
        <f t="shared" si="12"/>
        <v>2.4759284731774414</v>
      </c>
      <c r="L25" s="40">
        <f t="shared" si="13"/>
        <v>17.881705639614857</v>
      </c>
      <c r="M25" s="40">
        <f t="shared" si="14"/>
        <v>62.92984869325997</v>
      </c>
      <c r="N25" s="40">
        <f t="shared" si="15"/>
        <v>7.4277854195323245</v>
      </c>
      <c r="O25" s="40">
        <f t="shared" si="16"/>
        <v>3.4387895460797799</v>
      </c>
      <c r="P25" s="40">
        <f t="shared" si="17"/>
        <v>5.8459422283356259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0" width="8.7109375" customWidth="1"/>
    <col min="31" max="31" width="5.7109375" customWidth="1"/>
    <col min="32" max="32" width="28.28515625" customWidth="1"/>
    <col min="33" max="34" width="13.7109375" customWidth="1"/>
  </cols>
  <sheetData>
    <row r="1" spans="1:60" ht="18" x14ac:dyDescent="0.25">
      <c r="B1" s="1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60" ht="18" x14ac:dyDescent="0.25">
      <c r="A2" s="31"/>
      <c r="B2" s="1" t="s">
        <v>121</v>
      </c>
      <c r="C2" s="1"/>
      <c r="D2" s="1"/>
      <c r="E2" s="244" t="s">
        <v>133</v>
      </c>
      <c r="F2" s="24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60" x14ac:dyDescent="0.25">
      <c r="B3" s="32" t="s">
        <v>69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60" ht="18" customHeight="1" x14ac:dyDescent="0.25">
      <c r="B4" s="1" t="s">
        <v>129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60" ht="4.5" customHeight="1" x14ac:dyDescent="0.25"/>
    <row r="6" spans="1:60" ht="14.25" customHeight="1" x14ac:dyDescent="0.25">
      <c r="B6" s="20" t="s">
        <v>63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AB6" s="2"/>
      <c r="AF6" s="20" t="s">
        <v>64</v>
      </c>
    </row>
    <row r="7" spans="1:60" ht="15" customHeight="1" x14ac:dyDescent="0.25">
      <c r="B7" s="246" t="s">
        <v>0</v>
      </c>
      <c r="C7" s="246" t="s">
        <v>117</v>
      </c>
      <c r="D7" s="246"/>
      <c r="E7" s="246"/>
      <c r="F7" s="246"/>
      <c r="G7" s="246"/>
      <c r="H7" s="246"/>
      <c r="I7" s="248"/>
      <c r="J7" s="249" t="s">
        <v>118</v>
      </c>
      <c r="K7" s="246"/>
      <c r="L7" s="246"/>
      <c r="M7" s="246"/>
      <c r="N7" s="246"/>
      <c r="O7" s="246"/>
      <c r="P7" s="250"/>
      <c r="Q7" s="251" t="s">
        <v>119</v>
      </c>
      <c r="R7" s="246"/>
      <c r="S7" s="246"/>
      <c r="T7" s="246"/>
      <c r="U7" s="246"/>
      <c r="V7" s="246"/>
      <c r="W7" s="252"/>
      <c r="X7" s="253" t="s">
        <v>120</v>
      </c>
      <c r="Y7" s="246"/>
      <c r="Z7" s="246"/>
      <c r="AA7" s="246"/>
      <c r="AB7" s="246"/>
      <c r="AC7" s="246"/>
      <c r="AD7" s="246"/>
      <c r="AF7" s="246" t="s">
        <v>0</v>
      </c>
      <c r="AG7" s="246" t="s">
        <v>117</v>
      </c>
      <c r="AH7" s="246"/>
      <c r="AI7" s="246"/>
      <c r="AJ7" s="246"/>
      <c r="AK7" s="246"/>
      <c r="AL7" s="246"/>
      <c r="AM7" s="248"/>
      <c r="AN7" s="249" t="s">
        <v>118</v>
      </c>
      <c r="AO7" s="246"/>
      <c r="AP7" s="246"/>
      <c r="AQ7" s="246"/>
      <c r="AR7" s="246"/>
      <c r="AS7" s="246"/>
      <c r="AT7" s="250"/>
      <c r="AU7" s="251" t="s">
        <v>119</v>
      </c>
      <c r="AV7" s="246"/>
      <c r="AW7" s="246"/>
      <c r="AX7" s="246"/>
      <c r="AY7" s="246"/>
      <c r="AZ7" s="246"/>
      <c r="BA7" s="252"/>
      <c r="BB7" s="253" t="s">
        <v>120</v>
      </c>
      <c r="BC7" s="246"/>
      <c r="BD7" s="246"/>
      <c r="BE7" s="246"/>
      <c r="BF7" s="246"/>
      <c r="BG7" s="246"/>
      <c r="BH7" s="246"/>
    </row>
    <row r="8" spans="1:60" ht="67.5" customHeight="1" x14ac:dyDescent="0.25">
      <c r="B8" s="247"/>
      <c r="C8" s="49" t="s">
        <v>102</v>
      </c>
      <c r="D8" s="49" t="s">
        <v>103</v>
      </c>
      <c r="E8" s="49" t="s">
        <v>28</v>
      </c>
      <c r="F8" s="49" t="s">
        <v>104</v>
      </c>
      <c r="G8" s="49" t="s">
        <v>105</v>
      </c>
      <c r="H8" s="49" t="s">
        <v>29</v>
      </c>
      <c r="I8" s="50" t="s">
        <v>30</v>
      </c>
      <c r="J8" s="57" t="s">
        <v>102</v>
      </c>
      <c r="K8" s="49" t="s">
        <v>103</v>
      </c>
      <c r="L8" s="49" t="s">
        <v>28</v>
      </c>
      <c r="M8" s="49" t="s">
        <v>104</v>
      </c>
      <c r="N8" s="49" t="s">
        <v>105</v>
      </c>
      <c r="O8" s="49" t="s">
        <v>29</v>
      </c>
      <c r="P8" s="58" t="s">
        <v>30</v>
      </c>
      <c r="Q8" s="69" t="s">
        <v>102</v>
      </c>
      <c r="R8" s="49" t="s">
        <v>103</v>
      </c>
      <c r="S8" s="49" t="s">
        <v>28</v>
      </c>
      <c r="T8" s="49" t="s">
        <v>104</v>
      </c>
      <c r="U8" s="49" t="s">
        <v>105</v>
      </c>
      <c r="V8" s="49" t="s">
        <v>29</v>
      </c>
      <c r="W8" s="70" t="s">
        <v>30</v>
      </c>
      <c r="X8" s="48" t="s">
        <v>102</v>
      </c>
      <c r="Y8" s="46" t="s">
        <v>103</v>
      </c>
      <c r="Z8" s="46" t="s">
        <v>28</v>
      </c>
      <c r="AA8" s="46" t="s">
        <v>104</v>
      </c>
      <c r="AB8" s="46" t="s">
        <v>105</v>
      </c>
      <c r="AC8" s="46" t="s">
        <v>29</v>
      </c>
      <c r="AD8" s="46" t="s">
        <v>30</v>
      </c>
      <c r="AF8" s="247"/>
      <c r="AG8" s="49" t="s">
        <v>102</v>
      </c>
      <c r="AH8" s="49" t="s">
        <v>103</v>
      </c>
      <c r="AI8" s="49" t="s">
        <v>28</v>
      </c>
      <c r="AJ8" s="49" t="s">
        <v>104</v>
      </c>
      <c r="AK8" s="49" t="s">
        <v>105</v>
      </c>
      <c r="AL8" s="49" t="s">
        <v>29</v>
      </c>
      <c r="AM8" s="50" t="s">
        <v>30</v>
      </c>
      <c r="AN8" s="57" t="s">
        <v>102</v>
      </c>
      <c r="AO8" s="49" t="s">
        <v>103</v>
      </c>
      <c r="AP8" s="49" t="s">
        <v>28</v>
      </c>
      <c r="AQ8" s="49" t="s">
        <v>104</v>
      </c>
      <c r="AR8" s="49" t="s">
        <v>105</v>
      </c>
      <c r="AS8" s="49" t="s">
        <v>29</v>
      </c>
      <c r="AT8" s="58" t="s">
        <v>30</v>
      </c>
      <c r="AU8" s="69" t="s">
        <v>102</v>
      </c>
      <c r="AV8" s="49" t="s">
        <v>103</v>
      </c>
      <c r="AW8" s="49" t="s">
        <v>28</v>
      </c>
      <c r="AX8" s="49" t="s">
        <v>104</v>
      </c>
      <c r="AY8" s="49" t="s">
        <v>105</v>
      </c>
      <c r="AZ8" s="49" t="s">
        <v>29</v>
      </c>
      <c r="BA8" s="70" t="s">
        <v>30</v>
      </c>
      <c r="BB8" s="48" t="s">
        <v>102</v>
      </c>
      <c r="BC8" s="46" t="s">
        <v>103</v>
      </c>
      <c r="BD8" s="46" t="s">
        <v>28</v>
      </c>
      <c r="BE8" s="46" t="s">
        <v>104</v>
      </c>
      <c r="BF8" s="46" t="s">
        <v>105</v>
      </c>
      <c r="BG8" s="46" t="s">
        <v>29</v>
      </c>
      <c r="BH8" s="46" t="s">
        <v>30</v>
      </c>
    </row>
    <row r="9" spans="1:60" x14ac:dyDescent="0.25">
      <c r="B9" s="4" t="s">
        <v>4</v>
      </c>
      <c r="C9" s="4"/>
      <c r="D9" s="4"/>
      <c r="E9" s="4"/>
      <c r="F9" s="4"/>
      <c r="G9" s="4"/>
      <c r="H9" s="4"/>
      <c r="I9" s="56"/>
      <c r="J9" s="67"/>
      <c r="K9" s="4"/>
      <c r="L9" s="4"/>
      <c r="M9" s="4"/>
      <c r="N9" s="4"/>
      <c r="O9" s="4"/>
      <c r="P9" s="68"/>
      <c r="Q9" s="130"/>
      <c r="R9" s="4"/>
      <c r="S9" s="4"/>
      <c r="T9" s="4"/>
      <c r="U9" s="8"/>
      <c r="V9" s="8"/>
      <c r="W9" s="76"/>
      <c r="X9" s="8"/>
      <c r="Y9" s="8"/>
      <c r="Z9" s="8"/>
      <c r="AB9" s="4"/>
      <c r="AC9" s="12"/>
      <c r="AD9" s="12"/>
      <c r="AF9" s="4" t="s">
        <v>4</v>
      </c>
      <c r="AG9" s="5"/>
      <c r="AH9" s="5"/>
      <c r="AI9" s="5"/>
      <c r="AJ9" s="5"/>
      <c r="AK9" s="5"/>
      <c r="AL9" s="5"/>
      <c r="AM9" s="51"/>
      <c r="AN9" s="59"/>
      <c r="AO9" s="5"/>
      <c r="AP9" s="5"/>
      <c r="AQ9" s="5"/>
      <c r="AR9" s="5"/>
      <c r="AS9" s="5"/>
      <c r="AT9" s="60"/>
      <c r="AU9" s="71"/>
      <c r="AV9" s="5"/>
      <c r="AW9" s="5"/>
      <c r="AX9" s="5"/>
      <c r="AY9" s="5"/>
      <c r="AZ9" s="5"/>
      <c r="BA9" s="72"/>
      <c r="BB9" s="5"/>
      <c r="BC9" s="5"/>
      <c r="BD9" s="5"/>
      <c r="BE9" s="5"/>
      <c r="BF9" s="5"/>
    </row>
    <row r="10" spans="1:60" x14ac:dyDescent="0.25">
      <c r="B10" s="6" t="s">
        <v>4</v>
      </c>
      <c r="C10" s="121">
        <v>135</v>
      </c>
      <c r="D10" s="121">
        <v>475</v>
      </c>
      <c r="E10" s="121">
        <v>1518</v>
      </c>
      <c r="F10" s="121">
        <v>198</v>
      </c>
      <c r="G10" s="121">
        <v>75</v>
      </c>
      <c r="H10" s="121">
        <v>137</v>
      </c>
      <c r="I10" s="124">
        <v>2427</v>
      </c>
      <c r="J10" s="126">
        <v>6</v>
      </c>
      <c r="K10" s="121">
        <v>50</v>
      </c>
      <c r="L10" s="121">
        <v>2158</v>
      </c>
      <c r="M10" s="121">
        <v>79</v>
      </c>
      <c r="N10" s="121">
        <v>32</v>
      </c>
      <c r="O10" s="121">
        <v>201</v>
      </c>
      <c r="P10" s="127">
        <v>2439</v>
      </c>
      <c r="Q10" s="131">
        <v>10</v>
      </c>
      <c r="R10" s="121">
        <v>85</v>
      </c>
      <c r="S10" s="121">
        <v>2094</v>
      </c>
      <c r="T10" s="121">
        <v>161</v>
      </c>
      <c r="U10" s="121">
        <v>39</v>
      </c>
      <c r="V10" s="121">
        <v>209</v>
      </c>
      <c r="W10" s="132">
        <v>2367</v>
      </c>
      <c r="X10" s="123">
        <v>21</v>
      </c>
      <c r="Y10" s="121">
        <v>202</v>
      </c>
      <c r="Z10" s="121">
        <v>2099</v>
      </c>
      <c r="AA10" s="121">
        <v>591</v>
      </c>
      <c r="AB10" s="121">
        <v>65</v>
      </c>
      <c r="AC10" s="121">
        <v>241</v>
      </c>
      <c r="AD10" s="121">
        <v>1746</v>
      </c>
      <c r="AF10" s="6" t="s">
        <v>4</v>
      </c>
      <c r="AG10" s="104">
        <f>C10/(C10+D10+E10+F10+G10+H10+I10)*100</f>
        <v>2.7190332326283988</v>
      </c>
      <c r="AH10" s="105">
        <f>D10/(D10+E10+F10+G10+H10+I10+C10)*100</f>
        <v>9.5669687814702922</v>
      </c>
      <c r="AI10" s="105">
        <f>E10/(E10+F10+G10+H10+I10+D10+C10)*100</f>
        <v>30.57401812688822</v>
      </c>
      <c r="AJ10" s="105">
        <f>F10/(F10+G10+H10+I10+E10+D10+C10)*100</f>
        <v>3.9879154078549846</v>
      </c>
      <c r="AK10" s="105">
        <f>G10/(G10+H10+I10+E10+D10+C10+F10)*100</f>
        <v>1.5105740181268883</v>
      </c>
      <c r="AL10" s="105">
        <f>H10/(H10+I10+C10+F10+E10+D10+G10)*100</f>
        <v>2.7593152064451161</v>
      </c>
      <c r="AM10" s="106">
        <f>I10/(I10+D10+C10+G10+F10+E10+H10)*100</f>
        <v>48.882175226586106</v>
      </c>
      <c r="AN10" s="137">
        <f>J10/(J10+K10+L10+M10+N10+O10+P10)*100</f>
        <v>0.12084592145015105</v>
      </c>
      <c r="AO10" s="105">
        <f>K10/(K10+L10+M10+N10+O10+P10+J10)*100</f>
        <v>1.0070493454179255</v>
      </c>
      <c r="AP10" s="105">
        <f>L10/(L10+M10+N10+O10+P10+K10+J10)*100</f>
        <v>43.464249748237663</v>
      </c>
      <c r="AQ10" s="105">
        <f>M10/(M10+N10+O10+P10+L10+K10+J10)*100</f>
        <v>1.5911379657603222</v>
      </c>
      <c r="AR10" s="105">
        <f>N10/(N10+O10+P10+L10+K10+J10+M10)*100</f>
        <v>0.64451158106747231</v>
      </c>
      <c r="AS10" s="105">
        <f>O10/(O10+P10+J10+M10+L10+K10+N10)*100</f>
        <v>4.04833836858006</v>
      </c>
      <c r="AT10" s="138">
        <f>P10/(P10+K10+J10+N10+M10+L10+O10)*100</f>
        <v>49.123867069486401</v>
      </c>
      <c r="AU10" s="145">
        <f>Q10/(Q10+R10+S10+T10+U10+V10+W10)*100</f>
        <v>0.2014098690835851</v>
      </c>
      <c r="AV10" s="105">
        <f>R10/(R10+S10+T10+U10+V10+W10+Q10)*100</f>
        <v>1.7119838872104733</v>
      </c>
      <c r="AW10" s="105">
        <f>S10/(S10+T10+U10+V10+W10+R10+Q10)*100</f>
        <v>42.175226586102724</v>
      </c>
      <c r="AX10" s="105">
        <f>T10/(T10+U10+V10+W10+S10+R10+Q10)*100</f>
        <v>3.2426988922457198</v>
      </c>
      <c r="AY10" s="105">
        <f>U10/(U10+V10+W10+S10+R10+Q10+T10)*100</f>
        <v>0.78549848942598199</v>
      </c>
      <c r="AZ10" s="105">
        <f>V10/(V10+W10+Q10+T10+S10+R10+U10)*100</f>
        <v>4.2094662638469282</v>
      </c>
      <c r="BA10" s="146">
        <f>W10/(W10+R10+Q10+U10+T10+S10+V10)*100</f>
        <v>47.673716012084597</v>
      </c>
      <c r="BB10" s="135">
        <f>X10/(X10+Y10+Z10+AA10+AB10+AC10+AD10)*100</f>
        <v>0.42296072507552868</v>
      </c>
      <c r="BC10" s="105">
        <f>Y10/(Y10+Z10+AA10+AB10+AC10+AD10+X10)*100</f>
        <v>4.0684793554884191</v>
      </c>
      <c r="BD10" s="105">
        <f>Z10/(Z10+AA10+AB10+AC10+AD10+Y10+X10)*100</f>
        <v>42.275931520644512</v>
      </c>
      <c r="BE10" s="105">
        <f>AA10/(AA10+AB10+AC10+AD10+Z10+Y10+X10)*100</f>
        <v>11.90332326283988</v>
      </c>
      <c r="BF10" s="105">
        <f>AB10/(AB10+AC10+AD10+Z10+Y10+X10+AA10)*100</f>
        <v>1.3091641490433032</v>
      </c>
      <c r="BG10" s="105">
        <f>AC10/(AC10+AD10+X10+AA10+Z10+Y10+AB10)*100</f>
        <v>4.8539778449144002</v>
      </c>
      <c r="BH10" s="116">
        <f>AD10/(AD10+Y10+X10+AB10+AA10+Z10+AC10)*100</f>
        <v>35.166163141993955</v>
      </c>
    </row>
    <row r="11" spans="1:60" x14ac:dyDescent="0.25">
      <c r="B11" s="4" t="s">
        <v>5</v>
      </c>
      <c r="C11" s="122"/>
      <c r="D11" s="122"/>
      <c r="E11" s="122"/>
      <c r="F11" s="122"/>
      <c r="G11" s="122"/>
      <c r="H11" s="122"/>
      <c r="I11" s="125"/>
      <c r="J11" s="128"/>
      <c r="K11" s="122"/>
      <c r="L11" s="122"/>
      <c r="M11" s="122"/>
      <c r="N11" s="122"/>
      <c r="O11" s="122"/>
      <c r="P11" s="129"/>
      <c r="Q11" s="133"/>
      <c r="R11" s="122"/>
      <c r="S11" s="122"/>
      <c r="T11" s="122"/>
      <c r="U11" s="122"/>
      <c r="V11" s="122"/>
      <c r="W11" s="134"/>
      <c r="X11" s="122"/>
      <c r="Y11" s="122"/>
      <c r="Z11" s="122"/>
      <c r="AA11" s="122"/>
      <c r="AB11" s="122"/>
      <c r="AC11" s="122"/>
      <c r="AD11" s="122"/>
      <c r="AF11" s="4" t="s">
        <v>5</v>
      </c>
      <c r="AG11" s="107"/>
      <c r="AH11" s="108"/>
      <c r="AI11" s="108"/>
      <c r="AJ11" s="108"/>
      <c r="AK11" s="108"/>
      <c r="AL11" s="108"/>
      <c r="AM11" s="109"/>
      <c r="AN11" s="139"/>
      <c r="AO11" s="108"/>
      <c r="AP11" s="108"/>
      <c r="AQ11" s="108"/>
      <c r="AR11" s="108"/>
      <c r="AS11" s="108"/>
      <c r="AT11" s="140"/>
      <c r="AU11" s="147"/>
      <c r="AV11" s="108"/>
      <c r="AW11" s="108"/>
      <c r="AX11" s="108"/>
      <c r="AY11" s="108"/>
      <c r="AZ11" s="108"/>
      <c r="BA11" s="148"/>
      <c r="BB11" s="107"/>
      <c r="BC11" s="108"/>
      <c r="BD11" s="108"/>
      <c r="BE11" s="108"/>
      <c r="BF11" s="108"/>
      <c r="BG11" s="108"/>
      <c r="BH11" s="117"/>
    </row>
    <row r="12" spans="1:60" x14ac:dyDescent="0.25">
      <c r="B12" s="9" t="s">
        <v>6</v>
      </c>
      <c r="C12" s="41">
        <v>18</v>
      </c>
      <c r="D12" s="41">
        <v>57</v>
      </c>
      <c r="E12" s="41">
        <v>319</v>
      </c>
      <c r="F12" s="41">
        <v>38</v>
      </c>
      <c r="G12" s="41">
        <v>11</v>
      </c>
      <c r="H12" s="41">
        <v>27</v>
      </c>
      <c r="I12" s="224">
        <v>516</v>
      </c>
      <c r="J12" s="225">
        <v>1</v>
      </c>
      <c r="K12" s="41">
        <v>4</v>
      </c>
      <c r="L12" s="41">
        <v>335</v>
      </c>
      <c r="M12" s="41">
        <v>7</v>
      </c>
      <c r="N12" s="41">
        <v>3</v>
      </c>
      <c r="O12" s="41">
        <v>26</v>
      </c>
      <c r="P12" s="226">
        <v>610</v>
      </c>
      <c r="Q12" s="227">
        <v>2</v>
      </c>
      <c r="R12" s="41">
        <v>6</v>
      </c>
      <c r="S12" s="41">
        <v>327</v>
      </c>
      <c r="T12" s="41">
        <v>12</v>
      </c>
      <c r="U12" s="41">
        <v>2</v>
      </c>
      <c r="V12" s="41">
        <v>23</v>
      </c>
      <c r="W12" s="228">
        <v>614</v>
      </c>
      <c r="X12" s="229">
        <v>4</v>
      </c>
      <c r="Y12" s="41">
        <v>14</v>
      </c>
      <c r="Z12" s="41">
        <v>344</v>
      </c>
      <c r="AA12" s="41">
        <v>46</v>
      </c>
      <c r="AB12" s="41">
        <v>7</v>
      </c>
      <c r="AC12" s="41">
        <v>31</v>
      </c>
      <c r="AD12" s="41">
        <v>540</v>
      </c>
      <c r="AF12" s="9" t="s">
        <v>6</v>
      </c>
      <c r="AG12" s="110">
        <f t="shared" ref="AG12:AG15" si="0">C12/(C12+D12+E12+F12+G12+H12+I12)*100</f>
        <v>1.8255578093306288</v>
      </c>
      <c r="AH12" s="111">
        <f t="shared" ref="AH12:AH15" si="1">D12/(D12+E12+F12+G12+H12+I12+C12)*100</f>
        <v>5.7809330628803242</v>
      </c>
      <c r="AI12" s="111">
        <f t="shared" ref="AI12:AI15" si="2">E12/(E12+F12+G12+H12+I12+D12+C12)*100</f>
        <v>32.352941176470587</v>
      </c>
      <c r="AJ12" s="111">
        <f t="shared" ref="AJ12:AJ15" si="3">F12/(F12+G12+H12+I12+E12+D12+C12)*100</f>
        <v>3.8539553752535496</v>
      </c>
      <c r="AK12" s="111">
        <f t="shared" ref="AK12:AK15" si="4">G12/(G12+H12+I12+E12+D12+C12+F12)*100</f>
        <v>1.1156186612576064</v>
      </c>
      <c r="AL12" s="111">
        <f t="shared" ref="AL12:AL15" si="5">H12/(H12+I12+C12+F12+E12+D12+G12)*100</f>
        <v>2.7383367139959431</v>
      </c>
      <c r="AM12" s="112">
        <f t="shared" ref="AM12:AM15" si="6">I12/(I12+D12+C12+G12+F12+E12+H12)*100</f>
        <v>52.332657200811362</v>
      </c>
      <c r="AN12" s="141">
        <f t="shared" ref="AN12:AN15" si="7">J12/(J12+K12+L12+M12+N12+O12+P12)*100</f>
        <v>0.10141987829614604</v>
      </c>
      <c r="AO12" s="111">
        <f t="shared" ref="AO12:AO15" si="8">K12/(K12+L12+M12+N12+O12+P12+J12)*100</f>
        <v>0.40567951318458417</v>
      </c>
      <c r="AP12" s="111">
        <f t="shared" ref="AP12:AP15" si="9">L12/(L12+M12+N12+O12+P12+K12+J12)*100</f>
        <v>33.975659229208929</v>
      </c>
      <c r="AQ12" s="111">
        <f t="shared" ref="AQ12:AQ15" si="10">M12/(M12+N12+O12+P12+L12+K12+J12)*100</f>
        <v>0.70993914807302227</v>
      </c>
      <c r="AR12" s="111">
        <f t="shared" ref="AR12:AR15" si="11">N12/(N12+O12+P12+L12+K12+J12+M12)*100</f>
        <v>0.3042596348884381</v>
      </c>
      <c r="AS12" s="111">
        <f t="shared" ref="AS12:AS15" si="12">O12/(O12+P12+J12+M12+L12+K12+N12)*100</f>
        <v>2.6369168356997972</v>
      </c>
      <c r="AT12" s="142">
        <f t="shared" ref="AT12:AT15" si="13">P12/(P12+K12+J12+N12+M12+L12+O12)*100</f>
        <v>61.866125760649084</v>
      </c>
      <c r="AU12" s="149">
        <f t="shared" ref="AU12:AU15" si="14">Q12/(Q12+R12+S12+T12+U12+V12+W12)*100</f>
        <v>0.20283975659229209</v>
      </c>
      <c r="AV12" s="111">
        <f t="shared" ref="AV12:AV15" si="15">R12/(R12+S12+T12+U12+V12+W12+Q12)*100</f>
        <v>0.6085192697768762</v>
      </c>
      <c r="AW12" s="111">
        <f t="shared" ref="AW12:AW15" si="16">S12/(S12+T12+U12+V12+W12+R12+Q12)*100</f>
        <v>33.164300202839755</v>
      </c>
      <c r="AX12" s="111">
        <f t="shared" ref="AX12:AX15" si="17">T12/(T12+U12+V12+W12+S12+R12+Q12)*100</f>
        <v>1.2170385395537524</v>
      </c>
      <c r="AY12" s="111">
        <f t="shared" ref="AY12:AY15" si="18">U12/(U12+V12+W12+S12+R12+Q12+T12)*100</f>
        <v>0.20283975659229209</v>
      </c>
      <c r="AZ12" s="111">
        <f t="shared" ref="AZ12:AZ15" si="19">V12/(V12+W12+Q12+T12+S12+R12+U12)*100</f>
        <v>2.3326572008113589</v>
      </c>
      <c r="BA12" s="150">
        <f t="shared" ref="BA12:BA15" si="20">W12/(W12+R12+Q12+U12+T12+S12+V12)*100</f>
        <v>62.271805273833671</v>
      </c>
      <c r="BB12" s="136">
        <f t="shared" ref="BB12:BB15" si="21">X12/(X12+Y12+Z12+AA12+AB12+AC12+AD12)*100</f>
        <v>0.40567951318458417</v>
      </c>
      <c r="BC12" s="111">
        <f t="shared" ref="BC12:BC15" si="22">Y12/(Y12+Z12+AA12+AB12+AC12+AD12+X12)*100</f>
        <v>1.4198782961460445</v>
      </c>
      <c r="BD12" s="111">
        <f t="shared" ref="BD12:BD15" si="23">Z12/(Z12+AA12+AB12+AC12+AD12+Y12+X12)*100</f>
        <v>34.888438133874239</v>
      </c>
      <c r="BE12" s="111">
        <f t="shared" ref="BE12:BE15" si="24">AA12/(AA12+AB12+AC12+AD12+Z12+Y12+X12)*100</f>
        <v>4.6653144016227177</v>
      </c>
      <c r="BF12" s="111">
        <f t="shared" ref="BF12:BF15" si="25">AB12/(AB12+AC12+AD12+Z12+Y12+X12+AA12)*100</f>
        <v>0.70993914807302227</v>
      </c>
      <c r="BG12" s="111">
        <f t="shared" ref="BG12:BG15" si="26">AC12/(AC12+AD12+X12+AA12+Z12+Y12+AB12)*100</f>
        <v>3.1440162271805274</v>
      </c>
      <c r="BH12" s="118">
        <f t="shared" ref="BH12:BH15" si="27">AD12/(AD12+Y12+X12+AB12+AA12+Z12+AC12)*100</f>
        <v>54.766734279918857</v>
      </c>
    </row>
    <row r="13" spans="1:60" x14ac:dyDescent="0.25">
      <c r="B13" s="9" t="s">
        <v>7</v>
      </c>
      <c r="C13" s="41">
        <v>38</v>
      </c>
      <c r="D13" s="41">
        <v>136</v>
      </c>
      <c r="E13" s="41">
        <v>570</v>
      </c>
      <c r="F13" s="41">
        <v>63</v>
      </c>
      <c r="G13" s="41">
        <v>25</v>
      </c>
      <c r="H13" s="41">
        <v>56</v>
      </c>
      <c r="I13" s="224">
        <v>846</v>
      </c>
      <c r="J13" s="225">
        <v>3</v>
      </c>
      <c r="K13" s="41">
        <v>19</v>
      </c>
      <c r="L13" s="41">
        <v>706</v>
      </c>
      <c r="M13" s="41">
        <v>21</v>
      </c>
      <c r="N13" s="41">
        <v>7</v>
      </c>
      <c r="O13" s="41">
        <v>65</v>
      </c>
      <c r="P13" s="226">
        <v>913</v>
      </c>
      <c r="Q13" s="227">
        <v>1</v>
      </c>
      <c r="R13" s="41">
        <v>24</v>
      </c>
      <c r="S13" s="41">
        <v>686</v>
      </c>
      <c r="T13" s="41">
        <v>41</v>
      </c>
      <c r="U13" s="41">
        <v>6</v>
      </c>
      <c r="V13" s="41">
        <v>64</v>
      </c>
      <c r="W13" s="228">
        <v>912</v>
      </c>
      <c r="X13" s="229">
        <v>4</v>
      </c>
      <c r="Y13" s="41">
        <v>64</v>
      </c>
      <c r="Z13" s="41">
        <v>707</v>
      </c>
      <c r="AA13" s="41">
        <v>193</v>
      </c>
      <c r="AB13" s="41">
        <v>15</v>
      </c>
      <c r="AC13" s="41">
        <v>69</v>
      </c>
      <c r="AD13" s="41">
        <v>682</v>
      </c>
      <c r="AF13" s="9" t="s">
        <v>7</v>
      </c>
      <c r="AG13" s="110">
        <f t="shared" si="0"/>
        <v>2.1914648212226067</v>
      </c>
      <c r="AH13" s="111">
        <f t="shared" si="1"/>
        <v>7.8431372549019605</v>
      </c>
      <c r="AI13" s="111">
        <f t="shared" si="2"/>
        <v>32.871972318339097</v>
      </c>
      <c r="AJ13" s="111">
        <f t="shared" si="3"/>
        <v>3.6332179930795849</v>
      </c>
      <c r="AK13" s="111">
        <f t="shared" si="4"/>
        <v>1.441753171856978</v>
      </c>
      <c r="AL13" s="111">
        <f t="shared" si="5"/>
        <v>3.2295271049596308</v>
      </c>
      <c r="AM13" s="112">
        <f t="shared" si="6"/>
        <v>48.788927335640139</v>
      </c>
      <c r="AN13" s="141">
        <f t="shared" si="7"/>
        <v>0.17301038062283738</v>
      </c>
      <c r="AO13" s="111">
        <f t="shared" si="8"/>
        <v>1.0957324106113033</v>
      </c>
      <c r="AP13" s="111">
        <f t="shared" si="9"/>
        <v>40.715109573241058</v>
      </c>
      <c r="AQ13" s="111">
        <f t="shared" si="10"/>
        <v>1.2110726643598615</v>
      </c>
      <c r="AR13" s="111">
        <f t="shared" si="11"/>
        <v>0.40369088811995385</v>
      </c>
      <c r="AS13" s="111">
        <f t="shared" si="12"/>
        <v>3.7485582468281429</v>
      </c>
      <c r="AT13" s="142">
        <f t="shared" si="13"/>
        <v>52.652825836216842</v>
      </c>
      <c r="AU13" s="149">
        <f t="shared" si="14"/>
        <v>5.7670126874279123E-2</v>
      </c>
      <c r="AV13" s="111">
        <f t="shared" si="15"/>
        <v>1.3840830449826991</v>
      </c>
      <c r="AW13" s="111">
        <f t="shared" si="16"/>
        <v>39.561707035755475</v>
      </c>
      <c r="AX13" s="111">
        <f t="shared" si="17"/>
        <v>2.364475201845444</v>
      </c>
      <c r="AY13" s="111">
        <f t="shared" si="18"/>
        <v>0.34602076124567477</v>
      </c>
      <c r="AZ13" s="111">
        <f t="shared" si="19"/>
        <v>3.6908881199538639</v>
      </c>
      <c r="BA13" s="150">
        <f t="shared" si="20"/>
        <v>52.595155709342556</v>
      </c>
      <c r="BB13" s="136">
        <f t="shared" si="21"/>
        <v>0.23068050749711649</v>
      </c>
      <c r="BC13" s="111">
        <f t="shared" si="22"/>
        <v>3.6908881199538639</v>
      </c>
      <c r="BD13" s="111">
        <f t="shared" si="23"/>
        <v>40.772779700115343</v>
      </c>
      <c r="BE13" s="111">
        <f t="shared" si="24"/>
        <v>11.130334486735871</v>
      </c>
      <c r="BF13" s="111">
        <f t="shared" si="25"/>
        <v>0.86505190311418689</v>
      </c>
      <c r="BG13" s="111">
        <f t="shared" si="26"/>
        <v>3.9792387543252596</v>
      </c>
      <c r="BH13" s="118">
        <f t="shared" si="27"/>
        <v>39.331026528258363</v>
      </c>
    </row>
    <row r="14" spans="1:60" x14ac:dyDescent="0.25">
      <c r="B14" s="9" t="s">
        <v>8</v>
      </c>
      <c r="C14" s="41">
        <v>52</v>
      </c>
      <c r="D14" s="41">
        <v>155</v>
      </c>
      <c r="E14" s="41">
        <v>422</v>
      </c>
      <c r="F14" s="41">
        <v>62</v>
      </c>
      <c r="G14" s="41">
        <v>23</v>
      </c>
      <c r="H14" s="41">
        <v>36</v>
      </c>
      <c r="I14" s="224">
        <v>729</v>
      </c>
      <c r="J14" s="225">
        <v>2</v>
      </c>
      <c r="K14" s="41">
        <v>15</v>
      </c>
      <c r="L14" s="41">
        <v>687</v>
      </c>
      <c r="M14" s="41">
        <v>32</v>
      </c>
      <c r="N14" s="41">
        <v>11</v>
      </c>
      <c r="O14" s="41">
        <v>71</v>
      </c>
      <c r="P14" s="226">
        <v>661</v>
      </c>
      <c r="Q14" s="227">
        <v>4</v>
      </c>
      <c r="R14" s="41">
        <v>30</v>
      </c>
      <c r="S14" s="41">
        <v>673</v>
      </c>
      <c r="T14" s="41">
        <v>61</v>
      </c>
      <c r="U14" s="41">
        <v>18</v>
      </c>
      <c r="V14" s="41">
        <v>80</v>
      </c>
      <c r="W14" s="228">
        <v>613</v>
      </c>
      <c r="X14" s="229">
        <v>7</v>
      </c>
      <c r="Y14" s="41">
        <v>71</v>
      </c>
      <c r="Z14" s="41">
        <v>667</v>
      </c>
      <c r="AA14" s="41">
        <v>214</v>
      </c>
      <c r="AB14" s="41">
        <v>27</v>
      </c>
      <c r="AC14" s="41">
        <v>85</v>
      </c>
      <c r="AD14" s="41">
        <v>408</v>
      </c>
      <c r="AF14" s="9" t="s">
        <v>8</v>
      </c>
      <c r="AG14" s="110">
        <f t="shared" si="0"/>
        <v>3.5158891142663959</v>
      </c>
      <c r="AH14" s="111">
        <f t="shared" si="1"/>
        <v>10.480054090601758</v>
      </c>
      <c r="AI14" s="111">
        <f t="shared" si="2"/>
        <v>28.532792427315755</v>
      </c>
      <c r="AJ14" s="111">
        <f t="shared" si="3"/>
        <v>4.1920216362407032</v>
      </c>
      <c r="AK14" s="111">
        <f t="shared" si="4"/>
        <v>1.5551048005409061</v>
      </c>
      <c r="AL14" s="111">
        <f t="shared" si="5"/>
        <v>2.4340770791075048</v>
      </c>
      <c r="AM14" s="112">
        <f t="shared" si="6"/>
        <v>49.290060851926974</v>
      </c>
      <c r="AN14" s="141">
        <f t="shared" si="7"/>
        <v>0.13522650439486139</v>
      </c>
      <c r="AO14" s="111">
        <f t="shared" si="8"/>
        <v>1.0141987829614605</v>
      </c>
      <c r="AP14" s="111">
        <f t="shared" si="9"/>
        <v>46.450304259634891</v>
      </c>
      <c r="AQ14" s="111">
        <f t="shared" si="10"/>
        <v>2.1636240703177823</v>
      </c>
      <c r="AR14" s="111">
        <f t="shared" si="11"/>
        <v>0.74374577417173771</v>
      </c>
      <c r="AS14" s="111">
        <f t="shared" si="12"/>
        <v>4.800540906017579</v>
      </c>
      <c r="AT14" s="142">
        <f t="shared" si="13"/>
        <v>44.69235970250169</v>
      </c>
      <c r="AU14" s="149">
        <f t="shared" si="14"/>
        <v>0.27045300878972278</v>
      </c>
      <c r="AV14" s="111">
        <f t="shared" si="15"/>
        <v>2.028397565922921</v>
      </c>
      <c r="AW14" s="111">
        <f t="shared" si="16"/>
        <v>45.503718728870858</v>
      </c>
      <c r="AX14" s="111">
        <f t="shared" si="17"/>
        <v>4.1244083840432726</v>
      </c>
      <c r="AY14" s="111">
        <f t="shared" si="18"/>
        <v>1.2170385395537524</v>
      </c>
      <c r="AZ14" s="111">
        <f t="shared" si="19"/>
        <v>5.4090601757944556</v>
      </c>
      <c r="BA14" s="150">
        <f t="shared" si="20"/>
        <v>41.446923597025012</v>
      </c>
      <c r="BB14" s="136">
        <f t="shared" si="21"/>
        <v>0.47329276538201487</v>
      </c>
      <c r="BC14" s="111">
        <f t="shared" si="22"/>
        <v>4.800540906017579</v>
      </c>
      <c r="BD14" s="111">
        <f t="shared" si="23"/>
        <v>45.098039215686278</v>
      </c>
      <c r="BE14" s="111">
        <f t="shared" si="24"/>
        <v>14.469235970250169</v>
      </c>
      <c r="BF14" s="111">
        <f t="shared" si="25"/>
        <v>1.8255578093306288</v>
      </c>
      <c r="BG14" s="111">
        <f t="shared" si="26"/>
        <v>5.7471264367816088</v>
      </c>
      <c r="BH14" s="118">
        <f t="shared" si="27"/>
        <v>27.586206896551722</v>
      </c>
    </row>
    <row r="15" spans="1:60" x14ac:dyDescent="0.25">
      <c r="B15" s="9" t="s">
        <v>9</v>
      </c>
      <c r="C15" s="41">
        <v>27</v>
      </c>
      <c r="D15" s="41">
        <v>127</v>
      </c>
      <c r="E15" s="41">
        <v>207</v>
      </c>
      <c r="F15" s="41">
        <v>35</v>
      </c>
      <c r="G15" s="41">
        <v>16</v>
      </c>
      <c r="H15" s="41">
        <v>18</v>
      </c>
      <c r="I15" s="224">
        <v>336</v>
      </c>
      <c r="J15" s="225">
        <v>0</v>
      </c>
      <c r="K15" s="41">
        <v>12</v>
      </c>
      <c r="L15" s="41">
        <v>430</v>
      </c>
      <c r="M15" s="41">
        <v>19</v>
      </c>
      <c r="N15" s="41">
        <v>11</v>
      </c>
      <c r="O15" s="41">
        <v>39</v>
      </c>
      <c r="P15" s="226">
        <v>255</v>
      </c>
      <c r="Q15" s="227">
        <v>3</v>
      </c>
      <c r="R15" s="41">
        <v>25</v>
      </c>
      <c r="S15" s="41">
        <v>408</v>
      </c>
      <c r="T15" s="41">
        <v>47</v>
      </c>
      <c r="U15" s="41">
        <v>13</v>
      </c>
      <c r="V15" s="41">
        <v>42</v>
      </c>
      <c r="W15" s="228">
        <v>228</v>
      </c>
      <c r="X15" s="229">
        <v>6</v>
      </c>
      <c r="Y15" s="41">
        <v>53</v>
      </c>
      <c r="Z15" s="41">
        <v>381</v>
      </c>
      <c r="AA15" s="41">
        <v>138</v>
      </c>
      <c r="AB15" s="41">
        <v>16</v>
      </c>
      <c r="AC15" s="41">
        <v>56</v>
      </c>
      <c r="AD15" s="41">
        <v>116</v>
      </c>
      <c r="AF15" s="9" t="s">
        <v>9</v>
      </c>
      <c r="AG15" s="110">
        <f t="shared" si="0"/>
        <v>3.524804177545692</v>
      </c>
      <c r="AH15" s="111">
        <f t="shared" si="1"/>
        <v>16.579634464751958</v>
      </c>
      <c r="AI15" s="111">
        <f t="shared" si="2"/>
        <v>27.023498694516974</v>
      </c>
      <c r="AJ15" s="111">
        <f t="shared" si="3"/>
        <v>4.5691906005221927</v>
      </c>
      <c r="AK15" s="111">
        <f t="shared" si="4"/>
        <v>2.0887728459530028</v>
      </c>
      <c r="AL15" s="111">
        <f t="shared" si="5"/>
        <v>2.3498694516971277</v>
      </c>
      <c r="AM15" s="112">
        <f t="shared" si="6"/>
        <v>43.864229765013057</v>
      </c>
      <c r="AN15" s="141">
        <f t="shared" si="7"/>
        <v>0</v>
      </c>
      <c r="AO15" s="111">
        <f t="shared" si="8"/>
        <v>1.5665796344647518</v>
      </c>
      <c r="AP15" s="111">
        <f t="shared" si="9"/>
        <v>56.13577023498695</v>
      </c>
      <c r="AQ15" s="111">
        <f t="shared" si="10"/>
        <v>2.4804177545691903</v>
      </c>
      <c r="AR15" s="111">
        <f t="shared" si="11"/>
        <v>1.4360313315926894</v>
      </c>
      <c r="AS15" s="111">
        <f t="shared" si="12"/>
        <v>5.0913838120104433</v>
      </c>
      <c r="AT15" s="142">
        <f t="shared" si="13"/>
        <v>33.289817232375981</v>
      </c>
      <c r="AU15" s="149">
        <f t="shared" si="14"/>
        <v>0.39164490861618795</v>
      </c>
      <c r="AV15" s="111">
        <f t="shared" si="15"/>
        <v>3.2637075718015671</v>
      </c>
      <c r="AW15" s="111">
        <f t="shared" si="16"/>
        <v>53.263707571801568</v>
      </c>
      <c r="AX15" s="111">
        <f t="shared" si="17"/>
        <v>6.1357702349869454</v>
      </c>
      <c r="AY15" s="111">
        <f t="shared" si="18"/>
        <v>1.6971279373368149</v>
      </c>
      <c r="AZ15" s="111">
        <f t="shared" si="19"/>
        <v>5.4830287206266322</v>
      </c>
      <c r="BA15" s="150">
        <f t="shared" si="20"/>
        <v>29.765013054830288</v>
      </c>
      <c r="BB15" s="136">
        <f t="shared" si="21"/>
        <v>0.7832898172323759</v>
      </c>
      <c r="BC15" s="111">
        <f t="shared" si="22"/>
        <v>6.9190600522193213</v>
      </c>
      <c r="BD15" s="111">
        <f t="shared" si="23"/>
        <v>49.738903394255871</v>
      </c>
      <c r="BE15" s="111">
        <f t="shared" si="24"/>
        <v>18.015665796344649</v>
      </c>
      <c r="BF15" s="111">
        <f t="shared" si="25"/>
        <v>2.0887728459530028</v>
      </c>
      <c r="BG15" s="111">
        <f t="shared" si="26"/>
        <v>7.3107049608355092</v>
      </c>
      <c r="BH15" s="118">
        <f t="shared" si="27"/>
        <v>15.143603133159269</v>
      </c>
    </row>
    <row r="16" spans="1:60" x14ac:dyDescent="0.25">
      <c r="B16" s="4" t="s">
        <v>53</v>
      </c>
      <c r="C16" s="122"/>
      <c r="D16" s="122"/>
      <c r="E16" s="122"/>
      <c r="F16" s="122"/>
      <c r="G16" s="122"/>
      <c r="H16" s="122"/>
      <c r="I16" s="125"/>
      <c r="J16" s="128"/>
      <c r="K16" s="122"/>
      <c r="L16" s="122"/>
      <c r="M16" s="122"/>
      <c r="N16" s="122"/>
      <c r="O16" s="122"/>
      <c r="P16" s="129"/>
      <c r="Q16" s="133"/>
      <c r="R16" s="122"/>
      <c r="S16" s="122"/>
      <c r="T16" s="122"/>
      <c r="U16" s="122"/>
      <c r="V16" s="122"/>
      <c r="W16" s="134"/>
      <c r="X16" s="122"/>
      <c r="Y16" s="122"/>
      <c r="Z16" s="122"/>
      <c r="AA16" s="122"/>
      <c r="AB16" s="122"/>
      <c r="AC16" s="122"/>
      <c r="AD16" s="122"/>
      <c r="AF16" s="4" t="s">
        <v>53</v>
      </c>
      <c r="AG16" s="107"/>
      <c r="AH16" s="108"/>
      <c r="AI16" s="108"/>
      <c r="AJ16" s="108"/>
      <c r="AK16" s="108"/>
      <c r="AL16" s="108"/>
      <c r="AM16" s="109"/>
      <c r="AN16" s="139"/>
      <c r="AO16" s="108"/>
      <c r="AP16" s="108"/>
      <c r="AQ16" s="108"/>
      <c r="AR16" s="108"/>
      <c r="AS16" s="108"/>
      <c r="AT16" s="140"/>
      <c r="AU16" s="147"/>
      <c r="AV16" s="108"/>
      <c r="AW16" s="108"/>
      <c r="AX16" s="108"/>
      <c r="AY16" s="108"/>
      <c r="AZ16" s="108"/>
      <c r="BA16" s="148"/>
      <c r="BB16" s="107"/>
      <c r="BC16" s="108"/>
      <c r="BD16" s="108"/>
      <c r="BE16" s="108"/>
      <c r="BF16" s="108"/>
      <c r="BG16" s="108"/>
      <c r="BH16" s="117"/>
    </row>
    <row r="17" spans="2:60" x14ac:dyDescent="0.25">
      <c r="B17" s="9" t="s">
        <v>46</v>
      </c>
      <c r="C17" s="41">
        <v>42</v>
      </c>
      <c r="D17" s="41">
        <v>141</v>
      </c>
      <c r="E17" s="41">
        <v>413</v>
      </c>
      <c r="F17" s="41">
        <v>63</v>
      </c>
      <c r="G17" s="41">
        <v>19</v>
      </c>
      <c r="H17" s="41">
        <v>30</v>
      </c>
      <c r="I17" s="224">
        <v>758</v>
      </c>
      <c r="J17" s="225">
        <v>0</v>
      </c>
      <c r="K17" s="41">
        <v>19</v>
      </c>
      <c r="L17" s="41">
        <v>658</v>
      </c>
      <c r="M17" s="41">
        <v>34</v>
      </c>
      <c r="N17" s="41">
        <v>5</v>
      </c>
      <c r="O17" s="41">
        <v>49</v>
      </c>
      <c r="P17" s="226">
        <v>701</v>
      </c>
      <c r="Q17" s="227">
        <v>0</v>
      </c>
      <c r="R17" s="41">
        <v>29</v>
      </c>
      <c r="S17" s="41">
        <v>655</v>
      </c>
      <c r="T17" s="41">
        <v>56</v>
      </c>
      <c r="U17" s="41">
        <v>8</v>
      </c>
      <c r="V17" s="41">
        <v>50</v>
      </c>
      <c r="W17" s="228">
        <v>668</v>
      </c>
      <c r="X17" s="229">
        <v>8</v>
      </c>
      <c r="Y17" s="41">
        <v>73</v>
      </c>
      <c r="Z17" s="41">
        <v>634</v>
      </c>
      <c r="AA17" s="41">
        <v>250</v>
      </c>
      <c r="AB17" s="41">
        <v>24</v>
      </c>
      <c r="AC17" s="41">
        <v>66</v>
      </c>
      <c r="AD17" s="41">
        <v>411</v>
      </c>
      <c r="AF17" s="9" t="s">
        <v>46</v>
      </c>
      <c r="AG17" s="110">
        <f t="shared" ref="AG17:AG23" si="28">C17/(C17+D17+E17+F17+G17+H17+I17)*100</f>
        <v>2.8649386084583903</v>
      </c>
      <c r="AH17" s="111">
        <f t="shared" ref="AH17:AH23" si="29">D17/(D17+E17+F17+G17+H17+I17+C17)*100</f>
        <v>9.6180081855388817</v>
      </c>
      <c r="AI17" s="111">
        <f t="shared" ref="AI17:AI23" si="30">E17/(E17+F17+G17+H17+I17+D17+C17)*100</f>
        <v>28.171896316507507</v>
      </c>
      <c r="AJ17" s="111">
        <f t="shared" ref="AJ17:AJ23" si="31">F17/(F17+G17+H17+I17+E17+D17+C17)*100</f>
        <v>4.2974079126875857</v>
      </c>
      <c r="AK17" s="111">
        <f t="shared" ref="AK17:AK23" si="32">G17/(G17+H17+I17+E17+D17+C17+F17)*100</f>
        <v>1.2960436562073669</v>
      </c>
      <c r="AL17" s="111">
        <f t="shared" ref="AL17:AL23" si="33">H17/(H17+I17+C17+F17+E17+D17+G17)*100</f>
        <v>2.0463847203274219</v>
      </c>
      <c r="AM17" s="112">
        <f t="shared" ref="AM17:AM23" si="34">I17/(I17+D17+C17+G17+F17+E17+H17)*100</f>
        <v>51.705320600272856</v>
      </c>
      <c r="AN17" s="141">
        <f t="shared" ref="AN17:AN23" si="35">J17/(J17+K17+L17+M17+N17+O17+P17)*100</f>
        <v>0</v>
      </c>
      <c r="AO17" s="111">
        <f t="shared" ref="AO17:AO23" si="36">K17/(K17+L17+M17+N17+O17+P17+J17)*100</f>
        <v>1.2960436562073669</v>
      </c>
      <c r="AP17" s="111">
        <f t="shared" ref="AP17:AP23" si="37">L17/(L17+M17+N17+O17+P17+K17+J17)*100</f>
        <v>44.884038199181447</v>
      </c>
      <c r="AQ17" s="111">
        <f t="shared" ref="AQ17:AQ23" si="38">M17/(M17+N17+O17+P17+L17+K17+J17)*100</f>
        <v>2.3192360163710775</v>
      </c>
      <c r="AR17" s="111">
        <f t="shared" ref="AR17:AR23" si="39">N17/(N17+O17+P17+L17+K17+J17+M17)*100</f>
        <v>0.34106412005457026</v>
      </c>
      <c r="AS17" s="111">
        <f t="shared" ref="AS17:AS23" si="40">O17/(O17+P17+J17+M17+L17+K17+N17)*100</f>
        <v>3.3424283765347886</v>
      </c>
      <c r="AT17" s="142">
        <f t="shared" ref="AT17:AT23" si="41">P17/(P17+K17+J17+N17+M17+L17+O17)*100</f>
        <v>47.817189631650756</v>
      </c>
      <c r="AU17" s="149">
        <f t="shared" ref="AU17:AU23" si="42">Q17/(Q17+R17+S17+T17+U17+V17+W17)*100</f>
        <v>0</v>
      </c>
      <c r="AV17" s="111">
        <f t="shared" ref="AV17:AV23" si="43">R17/(R17+S17+T17+U17+V17+W17+Q17)*100</f>
        <v>1.9781718963165076</v>
      </c>
      <c r="AW17" s="111">
        <f t="shared" ref="AW17:AW23" si="44">S17/(S17+T17+U17+V17+W17+R17+Q17)*100</f>
        <v>44.679399727148706</v>
      </c>
      <c r="AX17" s="111">
        <f t="shared" ref="AX17:AX23" si="45">T17/(T17+U17+V17+W17+S17+R17+Q17)*100</f>
        <v>3.8199181446111869</v>
      </c>
      <c r="AY17" s="111">
        <f t="shared" ref="AY17:AY23" si="46">U17/(U17+V17+W17+S17+R17+Q17+T17)*100</f>
        <v>0.54570259208731242</v>
      </c>
      <c r="AZ17" s="111">
        <f t="shared" ref="AZ17:AZ23" si="47">V17/(V17+W17+Q17+T17+S17+R17+U17)*100</f>
        <v>3.4106412005457027</v>
      </c>
      <c r="BA17" s="150">
        <f t="shared" ref="BA17:BA23" si="48">W17/(W17+R17+Q17+U17+T17+S17+V17)*100</f>
        <v>45.566166439290583</v>
      </c>
      <c r="BB17" s="136">
        <f t="shared" ref="BB17:BB23" si="49">X17/(X17+Y17+Z17+AA17+AB17+AC17+AD17)*100</f>
        <v>0.54570259208731242</v>
      </c>
      <c r="BC17" s="111">
        <f t="shared" ref="BC17:BC23" si="50">Y17/(Y17+Z17+AA17+AB17+AC17+AD17+X17)*100</f>
        <v>4.9795361527967259</v>
      </c>
      <c r="BD17" s="111">
        <f t="shared" ref="BD17:BD23" si="51">Z17/(Z17+AA17+AB17+AC17+AD17+Y17+X17)*100</f>
        <v>43.246930422919512</v>
      </c>
      <c r="BE17" s="111">
        <f t="shared" ref="BE17:BE23" si="52">AA17/(AA17+AB17+AC17+AD17+Z17+Y17+X17)*100</f>
        <v>17.053206002728512</v>
      </c>
      <c r="BF17" s="111">
        <f t="shared" ref="BF17:BF23" si="53">AB17/(AB17+AC17+AD17+Z17+Y17+X17+AA17)*100</f>
        <v>1.6371077762619373</v>
      </c>
      <c r="BG17" s="111">
        <f t="shared" ref="BG17:BG23" si="54">AC17/(AC17+AD17+X17+AA17+Z17+Y17+AB17)*100</f>
        <v>4.5020463847203276</v>
      </c>
      <c r="BH17" s="118">
        <f t="shared" ref="BH17:BH23" si="55">AD17/(AD17+Y17+X17+AB17+AA17+Z17+AC17)*100</f>
        <v>28.035470668485672</v>
      </c>
    </row>
    <row r="18" spans="2:60" x14ac:dyDescent="0.25">
      <c r="B18" s="9" t="s">
        <v>47</v>
      </c>
      <c r="C18" s="41">
        <v>9</v>
      </c>
      <c r="D18" s="41">
        <v>20</v>
      </c>
      <c r="E18" s="41">
        <v>171</v>
      </c>
      <c r="F18" s="41">
        <v>19</v>
      </c>
      <c r="G18" s="41">
        <v>5</v>
      </c>
      <c r="H18" s="41">
        <v>16</v>
      </c>
      <c r="I18" s="224">
        <v>309</v>
      </c>
      <c r="J18" s="225">
        <v>2</v>
      </c>
      <c r="K18" s="41">
        <v>5</v>
      </c>
      <c r="L18" s="41">
        <v>239</v>
      </c>
      <c r="M18" s="41">
        <v>8</v>
      </c>
      <c r="N18" s="41">
        <v>1</v>
      </c>
      <c r="O18" s="41">
        <v>22</v>
      </c>
      <c r="P18" s="226">
        <v>272</v>
      </c>
      <c r="Q18" s="227">
        <v>3</v>
      </c>
      <c r="R18" s="41">
        <v>10</v>
      </c>
      <c r="S18" s="41">
        <v>228</v>
      </c>
      <c r="T18" s="41">
        <v>10</v>
      </c>
      <c r="U18" s="41">
        <v>1</v>
      </c>
      <c r="V18" s="41">
        <v>24</v>
      </c>
      <c r="W18" s="228">
        <v>273</v>
      </c>
      <c r="X18" s="229">
        <v>2</v>
      </c>
      <c r="Y18" s="41">
        <v>21</v>
      </c>
      <c r="Z18" s="41">
        <v>227</v>
      </c>
      <c r="AA18" s="41">
        <v>59</v>
      </c>
      <c r="AB18" s="41">
        <v>4</v>
      </c>
      <c r="AC18" s="41">
        <v>25</v>
      </c>
      <c r="AD18" s="41">
        <v>211</v>
      </c>
      <c r="AF18" s="9" t="s">
        <v>47</v>
      </c>
      <c r="AG18" s="110">
        <f t="shared" si="28"/>
        <v>1.639344262295082</v>
      </c>
      <c r="AH18" s="111">
        <f t="shared" si="29"/>
        <v>3.6429872495446269</v>
      </c>
      <c r="AI18" s="111">
        <f t="shared" si="30"/>
        <v>31.147540983606557</v>
      </c>
      <c r="AJ18" s="111">
        <f t="shared" si="31"/>
        <v>3.4608378870673953</v>
      </c>
      <c r="AK18" s="111">
        <f t="shared" si="32"/>
        <v>0.91074681238615673</v>
      </c>
      <c r="AL18" s="111">
        <f t="shared" si="33"/>
        <v>2.9143897996357011</v>
      </c>
      <c r="AM18" s="112">
        <f t="shared" si="34"/>
        <v>56.284153005464475</v>
      </c>
      <c r="AN18" s="141">
        <f t="shared" si="35"/>
        <v>0.36429872495446264</v>
      </c>
      <c r="AO18" s="111">
        <f t="shared" si="36"/>
        <v>0.91074681238615673</v>
      </c>
      <c r="AP18" s="111">
        <f t="shared" si="37"/>
        <v>43.533697632058285</v>
      </c>
      <c r="AQ18" s="111">
        <f t="shared" si="38"/>
        <v>1.4571948998178506</v>
      </c>
      <c r="AR18" s="111">
        <f t="shared" si="39"/>
        <v>0.18214936247723132</v>
      </c>
      <c r="AS18" s="111">
        <f t="shared" si="40"/>
        <v>4.007285974499089</v>
      </c>
      <c r="AT18" s="142">
        <f t="shared" si="41"/>
        <v>49.544626593806925</v>
      </c>
      <c r="AU18" s="149">
        <f t="shared" si="42"/>
        <v>0.54644808743169404</v>
      </c>
      <c r="AV18" s="111">
        <f t="shared" si="43"/>
        <v>1.8214936247723135</v>
      </c>
      <c r="AW18" s="111">
        <f t="shared" si="44"/>
        <v>41.530054644808743</v>
      </c>
      <c r="AX18" s="111">
        <f t="shared" si="45"/>
        <v>1.8214936247723135</v>
      </c>
      <c r="AY18" s="111">
        <f t="shared" si="46"/>
        <v>0.18214936247723132</v>
      </c>
      <c r="AZ18" s="111">
        <f t="shared" si="47"/>
        <v>4.3715846994535523</v>
      </c>
      <c r="BA18" s="150">
        <f t="shared" si="48"/>
        <v>49.72677595628415</v>
      </c>
      <c r="BB18" s="136">
        <f t="shared" si="49"/>
        <v>0.36429872495446264</v>
      </c>
      <c r="BC18" s="111">
        <f t="shared" si="50"/>
        <v>3.8251366120218582</v>
      </c>
      <c r="BD18" s="111">
        <f t="shared" si="51"/>
        <v>41.34790528233151</v>
      </c>
      <c r="BE18" s="111">
        <f t="shared" si="52"/>
        <v>10.746812386156648</v>
      </c>
      <c r="BF18" s="111">
        <f t="shared" si="53"/>
        <v>0.72859744990892528</v>
      </c>
      <c r="BG18" s="111">
        <f t="shared" si="54"/>
        <v>4.5537340619307827</v>
      </c>
      <c r="BH18" s="118">
        <f t="shared" si="55"/>
        <v>38.43351548269581</v>
      </c>
    </row>
    <row r="19" spans="2:60" x14ac:dyDescent="0.25">
      <c r="B19" s="9" t="s">
        <v>48</v>
      </c>
      <c r="C19" s="41">
        <v>44</v>
      </c>
      <c r="D19" s="41">
        <v>185</v>
      </c>
      <c r="E19" s="41">
        <v>479</v>
      </c>
      <c r="F19" s="41">
        <v>54</v>
      </c>
      <c r="G19" s="41">
        <v>17</v>
      </c>
      <c r="H19" s="41">
        <v>43</v>
      </c>
      <c r="I19" s="224">
        <v>706</v>
      </c>
      <c r="J19" s="225">
        <v>0</v>
      </c>
      <c r="K19" s="41">
        <v>12</v>
      </c>
      <c r="L19" s="41">
        <v>645</v>
      </c>
      <c r="M19" s="41">
        <v>14</v>
      </c>
      <c r="N19" s="41">
        <v>4</v>
      </c>
      <c r="O19" s="41">
        <v>55</v>
      </c>
      <c r="P19" s="226">
        <v>798</v>
      </c>
      <c r="Q19" s="227">
        <v>0</v>
      </c>
      <c r="R19" s="41">
        <v>27</v>
      </c>
      <c r="S19" s="41">
        <v>625</v>
      </c>
      <c r="T19" s="41">
        <v>34</v>
      </c>
      <c r="U19" s="41">
        <v>6</v>
      </c>
      <c r="V19" s="41">
        <v>59</v>
      </c>
      <c r="W19" s="228">
        <v>777</v>
      </c>
      <c r="X19" s="229">
        <v>6</v>
      </c>
      <c r="Y19" s="41">
        <v>59</v>
      </c>
      <c r="Z19" s="41">
        <v>647</v>
      </c>
      <c r="AA19" s="41">
        <v>149</v>
      </c>
      <c r="AB19" s="41">
        <v>13</v>
      </c>
      <c r="AC19" s="41">
        <v>61</v>
      </c>
      <c r="AD19" s="41">
        <v>593</v>
      </c>
      <c r="AF19" s="9" t="s">
        <v>48</v>
      </c>
      <c r="AG19" s="110">
        <f t="shared" si="28"/>
        <v>2.8795811518324608</v>
      </c>
      <c r="AH19" s="111">
        <f t="shared" si="29"/>
        <v>12.107329842931938</v>
      </c>
      <c r="AI19" s="111">
        <f t="shared" si="30"/>
        <v>31.348167539267013</v>
      </c>
      <c r="AJ19" s="111">
        <f t="shared" si="31"/>
        <v>3.5340314136125657</v>
      </c>
      <c r="AK19" s="111">
        <f t="shared" si="32"/>
        <v>1.1125654450261779</v>
      </c>
      <c r="AL19" s="111">
        <f t="shared" si="33"/>
        <v>2.8141361256544499</v>
      </c>
      <c r="AM19" s="112">
        <f t="shared" si="34"/>
        <v>46.204188481675388</v>
      </c>
      <c r="AN19" s="141">
        <f t="shared" si="35"/>
        <v>0</v>
      </c>
      <c r="AO19" s="111">
        <f t="shared" si="36"/>
        <v>0.78534031413612559</v>
      </c>
      <c r="AP19" s="111">
        <f t="shared" si="37"/>
        <v>42.212041884816756</v>
      </c>
      <c r="AQ19" s="111">
        <f t="shared" si="38"/>
        <v>0.91623036649214651</v>
      </c>
      <c r="AR19" s="111">
        <f t="shared" si="39"/>
        <v>0.26178010471204188</v>
      </c>
      <c r="AS19" s="111">
        <f t="shared" si="40"/>
        <v>3.5994764397905761</v>
      </c>
      <c r="AT19" s="142">
        <f t="shared" si="41"/>
        <v>52.225130890052348</v>
      </c>
      <c r="AU19" s="149">
        <f t="shared" si="42"/>
        <v>0</v>
      </c>
      <c r="AV19" s="111">
        <f t="shared" si="43"/>
        <v>1.7670157068062828</v>
      </c>
      <c r="AW19" s="111">
        <f t="shared" si="44"/>
        <v>40.903141361256544</v>
      </c>
      <c r="AX19" s="111">
        <f t="shared" si="45"/>
        <v>2.2251308900523559</v>
      </c>
      <c r="AY19" s="111">
        <f t="shared" si="46"/>
        <v>0.3926701570680628</v>
      </c>
      <c r="AZ19" s="111">
        <f t="shared" si="47"/>
        <v>3.8612565445026177</v>
      </c>
      <c r="BA19" s="150">
        <f t="shared" si="48"/>
        <v>50.850785340314133</v>
      </c>
      <c r="BB19" s="136">
        <f t="shared" si="49"/>
        <v>0.3926701570680628</v>
      </c>
      <c r="BC19" s="111">
        <f t="shared" si="50"/>
        <v>3.8612565445026177</v>
      </c>
      <c r="BD19" s="111">
        <f t="shared" si="51"/>
        <v>42.342931937172771</v>
      </c>
      <c r="BE19" s="111">
        <f t="shared" si="52"/>
        <v>9.7513089005235596</v>
      </c>
      <c r="BF19" s="111">
        <f t="shared" si="53"/>
        <v>0.85078534031413611</v>
      </c>
      <c r="BG19" s="111">
        <f t="shared" si="54"/>
        <v>3.9921465968586389</v>
      </c>
      <c r="BH19" s="118">
        <f t="shared" si="55"/>
        <v>38.808900523560212</v>
      </c>
    </row>
    <row r="20" spans="2:60" x14ac:dyDescent="0.25">
      <c r="B20" s="9" t="s">
        <v>49</v>
      </c>
      <c r="C20" s="41">
        <v>5</v>
      </c>
      <c r="D20" s="41">
        <v>11</v>
      </c>
      <c r="E20" s="41">
        <v>49</v>
      </c>
      <c r="F20" s="41">
        <v>6</v>
      </c>
      <c r="G20" s="41">
        <v>4</v>
      </c>
      <c r="H20" s="41">
        <v>4</v>
      </c>
      <c r="I20" s="224">
        <v>71</v>
      </c>
      <c r="J20" s="225">
        <v>0</v>
      </c>
      <c r="K20" s="41">
        <v>0</v>
      </c>
      <c r="L20" s="41">
        <v>78</v>
      </c>
      <c r="M20" s="41">
        <v>2</v>
      </c>
      <c r="N20" s="41">
        <v>2</v>
      </c>
      <c r="O20" s="41">
        <v>4</v>
      </c>
      <c r="P20" s="226">
        <v>64</v>
      </c>
      <c r="Q20" s="227">
        <v>0</v>
      </c>
      <c r="R20" s="41">
        <v>3</v>
      </c>
      <c r="S20" s="41">
        <v>71</v>
      </c>
      <c r="T20" s="41">
        <v>7</v>
      </c>
      <c r="U20" s="41">
        <v>2</v>
      </c>
      <c r="V20" s="41">
        <v>5</v>
      </c>
      <c r="W20" s="228">
        <v>62</v>
      </c>
      <c r="X20" s="229">
        <v>0</v>
      </c>
      <c r="Y20" s="41">
        <v>5</v>
      </c>
      <c r="Z20" s="41">
        <v>78</v>
      </c>
      <c r="AA20" s="41">
        <v>22</v>
      </c>
      <c r="AB20" s="41">
        <v>2</v>
      </c>
      <c r="AC20" s="41">
        <v>6</v>
      </c>
      <c r="AD20" s="41">
        <v>37</v>
      </c>
      <c r="AF20" s="9" t="s">
        <v>49</v>
      </c>
      <c r="AG20" s="110">
        <f t="shared" si="28"/>
        <v>3.3333333333333335</v>
      </c>
      <c r="AH20" s="111">
        <f t="shared" si="29"/>
        <v>7.333333333333333</v>
      </c>
      <c r="AI20" s="111">
        <f t="shared" si="30"/>
        <v>32.666666666666664</v>
      </c>
      <c r="AJ20" s="111">
        <f t="shared" si="31"/>
        <v>4</v>
      </c>
      <c r="AK20" s="111">
        <f t="shared" si="32"/>
        <v>2.666666666666667</v>
      </c>
      <c r="AL20" s="111">
        <f t="shared" si="33"/>
        <v>2.666666666666667</v>
      </c>
      <c r="AM20" s="112">
        <f t="shared" si="34"/>
        <v>47.333333333333336</v>
      </c>
      <c r="AN20" s="141">
        <f t="shared" si="35"/>
        <v>0</v>
      </c>
      <c r="AO20" s="111">
        <f t="shared" si="36"/>
        <v>0</v>
      </c>
      <c r="AP20" s="111">
        <f t="shared" si="37"/>
        <v>52</v>
      </c>
      <c r="AQ20" s="111">
        <f t="shared" si="38"/>
        <v>1.3333333333333335</v>
      </c>
      <c r="AR20" s="111">
        <f t="shared" si="39"/>
        <v>1.3333333333333335</v>
      </c>
      <c r="AS20" s="111">
        <f t="shared" si="40"/>
        <v>2.666666666666667</v>
      </c>
      <c r="AT20" s="142">
        <f t="shared" si="41"/>
        <v>42.666666666666671</v>
      </c>
      <c r="AU20" s="149">
        <f t="shared" si="42"/>
        <v>0</v>
      </c>
      <c r="AV20" s="111">
        <f t="shared" si="43"/>
        <v>2</v>
      </c>
      <c r="AW20" s="111">
        <f t="shared" si="44"/>
        <v>47.333333333333336</v>
      </c>
      <c r="AX20" s="111">
        <f t="shared" si="45"/>
        <v>4.666666666666667</v>
      </c>
      <c r="AY20" s="111">
        <f t="shared" si="46"/>
        <v>1.3333333333333335</v>
      </c>
      <c r="AZ20" s="111">
        <f t="shared" si="47"/>
        <v>3.3333333333333335</v>
      </c>
      <c r="BA20" s="150">
        <f t="shared" si="48"/>
        <v>41.333333333333336</v>
      </c>
      <c r="BB20" s="136">
        <f t="shared" si="49"/>
        <v>0</v>
      </c>
      <c r="BC20" s="111">
        <f t="shared" si="50"/>
        <v>3.3333333333333335</v>
      </c>
      <c r="BD20" s="111">
        <f t="shared" si="51"/>
        <v>52</v>
      </c>
      <c r="BE20" s="111">
        <f t="shared" si="52"/>
        <v>14.666666666666666</v>
      </c>
      <c r="BF20" s="111">
        <f t="shared" si="53"/>
        <v>1.3333333333333335</v>
      </c>
      <c r="BG20" s="111">
        <f t="shared" si="54"/>
        <v>4</v>
      </c>
      <c r="BH20" s="118">
        <f t="shared" si="55"/>
        <v>24.666666666666668</v>
      </c>
    </row>
    <row r="21" spans="2:60" x14ac:dyDescent="0.25">
      <c r="B21" s="9" t="s">
        <v>50</v>
      </c>
      <c r="C21" s="41">
        <v>17</v>
      </c>
      <c r="D21" s="41">
        <v>59</v>
      </c>
      <c r="E21" s="41">
        <v>67</v>
      </c>
      <c r="F21" s="41">
        <v>20</v>
      </c>
      <c r="G21" s="41">
        <v>10</v>
      </c>
      <c r="H21" s="41">
        <v>16</v>
      </c>
      <c r="I21" s="224">
        <v>79</v>
      </c>
      <c r="J21" s="225">
        <v>2</v>
      </c>
      <c r="K21" s="41">
        <v>9</v>
      </c>
      <c r="L21" s="41">
        <v>99</v>
      </c>
      <c r="M21" s="41">
        <v>5</v>
      </c>
      <c r="N21" s="41">
        <v>14</v>
      </c>
      <c r="O21" s="41">
        <v>25</v>
      </c>
      <c r="P21" s="226">
        <v>114</v>
      </c>
      <c r="Q21" s="227">
        <v>2</v>
      </c>
      <c r="R21" s="41">
        <v>5</v>
      </c>
      <c r="S21" s="41">
        <v>102</v>
      </c>
      <c r="T21" s="41">
        <v>10</v>
      </c>
      <c r="U21" s="41">
        <v>16</v>
      </c>
      <c r="V21" s="41">
        <v>26</v>
      </c>
      <c r="W21" s="228">
        <v>107</v>
      </c>
      <c r="X21" s="229">
        <v>2</v>
      </c>
      <c r="Y21" s="41">
        <v>16</v>
      </c>
      <c r="Z21" s="41">
        <v>96</v>
      </c>
      <c r="AA21" s="41">
        <v>18</v>
      </c>
      <c r="AB21" s="41">
        <v>12</v>
      </c>
      <c r="AC21" s="41">
        <v>24</v>
      </c>
      <c r="AD21" s="41">
        <v>100</v>
      </c>
      <c r="AF21" s="9" t="s">
        <v>50</v>
      </c>
      <c r="AG21" s="110">
        <f t="shared" si="28"/>
        <v>6.3432835820895521</v>
      </c>
      <c r="AH21" s="111">
        <f t="shared" si="29"/>
        <v>22.014925373134329</v>
      </c>
      <c r="AI21" s="111">
        <f t="shared" si="30"/>
        <v>25</v>
      </c>
      <c r="AJ21" s="111">
        <f t="shared" si="31"/>
        <v>7.4626865671641784</v>
      </c>
      <c r="AK21" s="111">
        <f t="shared" si="32"/>
        <v>3.7313432835820892</v>
      </c>
      <c r="AL21" s="111">
        <f t="shared" si="33"/>
        <v>5.9701492537313428</v>
      </c>
      <c r="AM21" s="112">
        <f t="shared" si="34"/>
        <v>29.477611940298509</v>
      </c>
      <c r="AN21" s="141">
        <f t="shared" si="35"/>
        <v>0.74626865671641784</v>
      </c>
      <c r="AO21" s="111">
        <f t="shared" si="36"/>
        <v>3.3582089552238807</v>
      </c>
      <c r="AP21" s="111">
        <f t="shared" si="37"/>
        <v>36.940298507462686</v>
      </c>
      <c r="AQ21" s="111">
        <f t="shared" si="38"/>
        <v>1.8656716417910446</v>
      </c>
      <c r="AR21" s="111">
        <f t="shared" si="39"/>
        <v>5.2238805970149249</v>
      </c>
      <c r="AS21" s="111">
        <f t="shared" si="40"/>
        <v>9.3283582089552244</v>
      </c>
      <c r="AT21" s="142">
        <f t="shared" si="41"/>
        <v>42.537313432835823</v>
      </c>
      <c r="AU21" s="149">
        <f t="shared" si="42"/>
        <v>0.74626865671641784</v>
      </c>
      <c r="AV21" s="111">
        <f t="shared" si="43"/>
        <v>1.8656716417910446</v>
      </c>
      <c r="AW21" s="111">
        <f t="shared" si="44"/>
        <v>38.059701492537314</v>
      </c>
      <c r="AX21" s="111">
        <f t="shared" si="45"/>
        <v>3.7313432835820892</v>
      </c>
      <c r="AY21" s="111">
        <f t="shared" si="46"/>
        <v>5.9701492537313428</v>
      </c>
      <c r="AZ21" s="111">
        <f t="shared" si="47"/>
        <v>9.7014925373134329</v>
      </c>
      <c r="BA21" s="150">
        <f t="shared" si="48"/>
        <v>39.925373134328353</v>
      </c>
      <c r="BB21" s="136">
        <f t="shared" si="49"/>
        <v>0.74626865671641784</v>
      </c>
      <c r="BC21" s="111">
        <f t="shared" si="50"/>
        <v>5.9701492537313428</v>
      </c>
      <c r="BD21" s="111">
        <f t="shared" si="51"/>
        <v>35.820895522388057</v>
      </c>
      <c r="BE21" s="111">
        <f t="shared" si="52"/>
        <v>6.7164179104477615</v>
      </c>
      <c r="BF21" s="111">
        <f t="shared" si="53"/>
        <v>4.4776119402985071</v>
      </c>
      <c r="BG21" s="111">
        <f t="shared" si="54"/>
        <v>8.9552238805970141</v>
      </c>
      <c r="BH21" s="118">
        <f t="shared" si="55"/>
        <v>37.313432835820898</v>
      </c>
    </row>
    <row r="22" spans="2:60" x14ac:dyDescent="0.25">
      <c r="B22" s="9" t="s">
        <v>51</v>
      </c>
      <c r="C22" s="41">
        <v>2</v>
      </c>
      <c r="D22" s="41">
        <v>6</v>
      </c>
      <c r="E22" s="41">
        <v>78</v>
      </c>
      <c r="F22" s="41">
        <v>5</v>
      </c>
      <c r="G22" s="41">
        <v>4</v>
      </c>
      <c r="H22" s="41">
        <v>4</v>
      </c>
      <c r="I22" s="224">
        <v>110</v>
      </c>
      <c r="J22" s="225">
        <v>1</v>
      </c>
      <c r="K22" s="41">
        <v>0</v>
      </c>
      <c r="L22" s="41">
        <v>97</v>
      </c>
      <c r="M22" s="41">
        <v>1</v>
      </c>
      <c r="N22" s="41">
        <v>0</v>
      </c>
      <c r="O22" s="41">
        <v>10</v>
      </c>
      <c r="P22" s="226">
        <v>100</v>
      </c>
      <c r="Q22" s="227">
        <v>0</v>
      </c>
      <c r="R22" s="41">
        <v>2</v>
      </c>
      <c r="S22" s="41">
        <v>96</v>
      </c>
      <c r="T22" s="41">
        <v>5</v>
      </c>
      <c r="U22" s="41">
        <v>1</v>
      </c>
      <c r="V22" s="41">
        <v>8</v>
      </c>
      <c r="W22" s="228">
        <v>97</v>
      </c>
      <c r="X22" s="229">
        <v>0</v>
      </c>
      <c r="Y22" s="41">
        <v>2</v>
      </c>
      <c r="Z22" s="41">
        <v>99</v>
      </c>
      <c r="AA22" s="41">
        <v>11</v>
      </c>
      <c r="AB22" s="41">
        <v>1</v>
      </c>
      <c r="AC22" s="41">
        <v>14</v>
      </c>
      <c r="AD22" s="41">
        <v>82</v>
      </c>
      <c r="AF22" s="9" t="s">
        <v>51</v>
      </c>
      <c r="AG22" s="110">
        <f t="shared" si="28"/>
        <v>0.9569377990430622</v>
      </c>
      <c r="AH22" s="111">
        <f t="shared" si="29"/>
        <v>2.8708133971291865</v>
      </c>
      <c r="AI22" s="111">
        <f t="shared" si="30"/>
        <v>37.320574162679428</v>
      </c>
      <c r="AJ22" s="111">
        <f t="shared" si="31"/>
        <v>2.3923444976076556</v>
      </c>
      <c r="AK22" s="111">
        <f t="shared" si="32"/>
        <v>1.9138755980861244</v>
      </c>
      <c r="AL22" s="111">
        <f t="shared" si="33"/>
        <v>1.9138755980861244</v>
      </c>
      <c r="AM22" s="112">
        <f t="shared" si="34"/>
        <v>52.631578947368418</v>
      </c>
      <c r="AN22" s="141">
        <f t="shared" si="35"/>
        <v>0.4784688995215311</v>
      </c>
      <c r="AO22" s="111">
        <f t="shared" si="36"/>
        <v>0</v>
      </c>
      <c r="AP22" s="111">
        <f t="shared" si="37"/>
        <v>46.411483253588514</v>
      </c>
      <c r="AQ22" s="111">
        <f t="shared" si="38"/>
        <v>0.4784688995215311</v>
      </c>
      <c r="AR22" s="111">
        <f t="shared" si="39"/>
        <v>0</v>
      </c>
      <c r="AS22" s="111">
        <f t="shared" si="40"/>
        <v>4.7846889952153111</v>
      </c>
      <c r="AT22" s="142">
        <f t="shared" si="41"/>
        <v>47.846889952153113</v>
      </c>
      <c r="AU22" s="149">
        <f t="shared" si="42"/>
        <v>0</v>
      </c>
      <c r="AV22" s="111">
        <f t="shared" si="43"/>
        <v>0.9569377990430622</v>
      </c>
      <c r="AW22" s="111">
        <f t="shared" si="44"/>
        <v>45.933014354066984</v>
      </c>
      <c r="AX22" s="111">
        <f t="shared" si="45"/>
        <v>2.3923444976076556</v>
      </c>
      <c r="AY22" s="111">
        <f t="shared" si="46"/>
        <v>0.4784688995215311</v>
      </c>
      <c r="AZ22" s="111">
        <f t="shared" si="47"/>
        <v>3.8277511961722488</v>
      </c>
      <c r="BA22" s="150">
        <f t="shared" si="48"/>
        <v>46.411483253588514</v>
      </c>
      <c r="BB22" s="136">
        <f t="shared" si="49"/>
        <v>0</v>
      </c>
      <c r="BC22" s="111">
        <f t="shared" si="50"/>
        <v>0.9569377990430622</v>
      </c>
      <c r="BD22" s="111">
        <f t="shared" si="51"/>
        <v>47.368421052631575</v>
      </c>
      <c r="BE22" s="111">
        <f t="shared" si="52"/>
        <v>5.2631578947368416</v>
      </c>
      <c r="BF22" s="111">
        <f t="shared" si="53"/>
        <v>0.4784688995215311</v>
      </c>
      <c r="BG22" s="111">
        <f t="shared" si="54"/>
        <v>6.6985645933014357</v>
      </c>
      <c r="BH22" s="118">
        <f t="shared" si="55"/>
        <v>39.23444976076555</v>
      </c>
    </row>
    <row r="23" spans="2:60" x14ac:dyDescent="0.25">
      <c r="B23" s="9" t="s">
        <v>52</v>
      </c>
      <c r="C23" s="41">
        <v>16</v>
      </c>
      <c r="D23" s="41">
        <v>53</v>
      </c>
      <c r="E23" s="41">
        <v>261</v>
      </c>
      <c r="F23" s="41">
        <v>31</v>
      </c>
      <c r="G23" s="41">
        <v>16</v>
      </c>
      <c r="H23" s="41">
        <v>24</v>
      </c>
      <c r="I23" s="224">
        <v>394</v>
      </c>
      <c r="J23" s="225">
        <v>1</v>
      </c>
      <c r="K23" s="41">
        <v>5</v>
      </c>
      <c r="L23" s="41">
        <v>342</v>
      </c>
      <c r="M23" s="41">
        <v>15</v>
      </c>
      <c r="N23" s="41">
        <v>6</v>
      </c>
      <c r="O23" s="41">
        <v>36</v>
      </c>
      <c r="P23" s="226">
        <v>390</v>
      </c>
      <c r="Q23" s="227">
        <v>5</v>
      </c>
      <c r="R23" s="41">
        <v>9</v>
      </c>
      <c r="S23" s="41">
        <v>317</v>
      </c>
      <c r="T23" s="41">
        <v>39</v>
      </c>
      <c r="U23" s="41">
        <v>5</v>
      </c>
      <c r="V23" s="41">
        <v>37</v>
      </c>
      <c r="W23" s="228">
        <v>383</v>
      </c>
      <c r="X23" s="229">
        <v>3</v>
      </c>
      <c r="Y23" s="41">
        <v>26</v>
      </c>
      <c r="Z23" s="41">
        <v>318</v>
      </c>
      <c r="AA23" s="41">
        <v>82</v>
      </c>
      <c r="AB23" s="41">
        <v>9</v>
      </c>
      <c r="AC23" s="41">
        <v>45</v>
      </c>
      <c r="AD23" s="41">
        <v>312</v>
      </c>
      <c r="AF23" s="9" t="s">
        <v>52</v>
      </c>
      <c r="AG23" s="110">
        <f t="shared" si="28"/>
        <v>2.0125786163522013</v>
      </c>
      <c r="AH23" s="111">
        <f t="shared" si="29"/>
        <v>6.666666666666667</v>
      </c>
      <c r="AI23" s="111">
        <f t="shared" si="30"/>
        <v>32.830188679245282</v>
      </c>
      <c r="AJ23" s="111">
        <f t="shared" si="31"/>
        <v>3.89937106918239</v>
      </c>
      <c r="AK23" s="111">
        <f t="shared" si="32"/>
        <v>2.0125786163522013</v>
      </c>
      <c r="AL23" s="111">
        <f t="shared" si="33"/>
        <v>3.0188679245283021</v>
      </c>
      <c r="AM23" s="112">
        <f t="shared" si="34"/>
        <v>49.559748427672957</v>
      </c>
      <c r="AN23" s="141">
        <f t="shared" si="35"/>
        <v>0.12578616352201258</v>
      </c>
      <c r="AO23" s="111">
        <f t="shared" si="36"/>
        <v>0.62893081761006298</v>
      </c>
      <c r="AP23" s="111">
        <f t="shared" si="37"/>
        <v>43.018867924528301</v>
      </c>
      <c r="AQ23" s="111">
        <f t="shared" si="38"/>
        <v>1.8867924528301887</v>
      </c>
      <c r="AR23" s="111">
        <f t="shared" si="39"/>
        <v>0.75471698113207553</v>
      </c>
      <c r="AS23" s="111">
        <f t="shared" si="40"/>
        <v>4.5283018867924527</v>
      </c>
      <c r="AT23" s="142">
        <f t="shared" si="41"/>
        <v>49.056603773584904</v>
      </c>
      <c r="AU23" s="149">
        <f t="shared" si="42"/>
        <v>0.62893081761006298</v>
      </c>
      <c r="AV23" s="111">
        <f t="shared" si="43"/>
        <v>1.1320754716981132</v>
      </c>
      <c r="AW23" s="111">
        <f t="shared" si="44"/>
        <v>39.874213836477992</v>
      </c>
      <c r="AX23" s="111">
        <f t="shared" si="45"/>
        <v>4.9056603773584913</v>
      </c>
      <c r="AY23" s="111">
        <f t="shared" si="46"/>
        <v>0.62893081761006298</v>
      </c>
      <c r="AZ23" s="111">
        <f t="shared" si="47"/>
        <v>4.6540880503144653</v>
      </c>
      <c r="BA23" s="150">
        <f t="shared" si="48"/>
        <v>48.176100628930818</v>
      </c>
      <c r="BB23" s="136">
        <f t="shared" si="49"/>
        <v>0.37735849056603776</v>
      </c>
      <c r="BC23" s="111">
        <f t="shared" si="50"/>
        <v>3.2704402515723272</v>
      </c>
      <c r="BD23" s="111">
        <f t="shared" si="51"/>
        <v>40</v>
      </c>
      <c r="BE23" s="111">
        <f t="shared" si="52"/>
        <v>10.314465408805033</v>
      </c>
      <c r="BF23" s="111">
        <f t="shared" si="53"/>
        <v>1.1320754716981132</v>
      </c>
      <c r="BG23" s="111">
        <f t="shared" si="54"/>
        <v>5.6603773584905666</v>
      </c>
      <c r="BH23" s="118">
        <f t="shared" si="55"/>
        <v>39.24528301886793</v>
      </c>
    </row>
    <row r="24" spans="2:60" x14ac:dyDescent="0.25">
      <c r="B24" s="4" t="s">
        <v>83</v>
      </c>
      <c r="C24" s="122"/>
      <c r="D24" s="122"/>
      <c r="E24" s="122"/>
      <c r="F24" s="122"/>
      <c r="G24" s="122"/>
      <c r="H24" s="122"/>
      <c r="I24" s="125"/>
      <c r="J24" s="128"/>
      <c r="K24" s="122"/>
      <c r="L24" s="122"/>
      <c r="M24" s="122"/>
      <c r="N24" s="122"/>
      <c r="O24" s="122"/>
      <c r="P24" s="129"/>
      <c r="Q24" s="133"/>
      <c r="R24" s="122"/>
      <c r="S24" s="122"/>
      <c r="T24" s="122"/>
      <c r="U24" s="122"/>
      <c r="V24" s="122"/>
      <c r="W24" s="134"/>
      <c r="X24" s="122"/>
      <c r="Y24" s="122"/>
      <c r="Z24" s="122"/>
      <c r="AA24" s="122"/>
      <c r="AB24" s="122"/>
      <c r="AC24" s="122"/>
      <c r="AD24" s="122"/>
      <c r="AF24" s="4" t="s">
        <v>83</v>
      </c>
      <c r="AG24" s="113"/>
      <c r="AH24" s="114"/>
      <c r="AI24" s="114"/>
      <c r="AJ24" s="114"/>
      <c r="AK24" s="114"/>
      <c r="AL24" s="114"/>
      <c r="AM24" s="115"/>
      <c r="AN24" s="143"/>
      <c r="AO24" s="114"/>
      <c r="AP24" s="114"/>
      <c r="AQ24" s="114"/>
      <c r="AR24" s="114"/>
      <c r="AS24" s="114"/>
      <c r="AT24" s="144"/>
      <c r="AU24" s="151"/>
      <c r="AV24" s="114"/>
      <c r="AW24" s="114"/>
      <c r="AX24" s="114"/>
      <c r="AY24" s="114"/>
      <c r="AZ24" s="114"/>
      <c r="BA24" s="152"/>
      <c r="BB24" s="113"/>
      <c r="BC24" s="114"/>
      <c r="BD24" s="114"/>
      <c r="BE24" s="114"/>
      <c r="BF24" s="114"/>
      <c r="BG24" s="114"/>
      <c r="BH24" s="119"/>
    </row>
    <row r="25" spans="2:60" x14ac:dyDescent="0.25">
      <c r="B25" s="9" t="s">
        <v>84</v>
      </c>
      <c r="C25" s="41">
        <v>88</v>
      </c>
      <c r="D25" s="41">
        <v>354</v>
      </c>
      <c r="E25" s="41">
        <v>1116</v>
      </c>
      <c r="F25" s="41">
        <v>134</v>
      </c>
      <c r="G25" s="41">
        <v>53</v>
      </c>
      <c r="H25" s="41">
        <v>111</v>
      </c>
      <c r="I25" s="224">
        <v>1740</v>
      </c>
      <c r="J25" s="225">
        <v>5</v>
      </c>
      <c r="K25" s="41">
        <v>37</v>
      </c>
      <c r="L25" s="41">
        <v>1519</v>
      </c>
      <c r="M25" s="41">
        <v>47</v>
      </c>
      <c r="N25" s="41">
        <v>25</v>
      </c>
      <c r="O25" s="41">
        <v>147</v>
      </c>
      <c r="P25" s="226">
        <v>1816</v>
      </c>
      <c r="Q25" s="227">
        <v>8</v>
      </c>
      <c r="R25" s="41">
        <v>56</v>
      </c>
      <c r="S25" s="41">
        <v>1483</v>
      </c>
      <c r="T25" s="41">
        <v>93</v>
      </c>
      <c r="U25" s="41">
        <v>29</v>
      </c>
      <c r="V25" s="41">
        <v>158</v>
      </c>
      <c r="W25" s="228">
        <v>1769</v>
      </c>
      <c r="X25" s="229">
        <v>13</v>
      </c>
      <c r="Y25" s="41">
        <v>145</v>
      </c>
      <c r="Z25" s="41">
        <v>1477</v>
      </c>
      <c r="AA25" s="41">
        <v>382</v>
      </c>
      <c r="AB25" s="41">
        <v>45</v>
      </c>
      <c r="AC25" s="41">
        <v>173</v>
      </c>
      <c r="AD25" s="41">
        <v>1361</v>
      </c>
      <c r="AF25" s="9" t="s">
        <v>84</v>
      </c>
      <c r="AG25" s="110">
        <f t="shared" ref="AG25:AG26" si="56">C25/(C25+D25+E25+F25+G25+H25+I25)*100</f>
        <v>2.4471635150166855</v>
      </c>
      <c r="AH25" s="111">
        <f t="shared" ref="AH25:AH26" si="57">D25/(D25+E25+F25+G25+H25+I25+C25)*100</f>
        <v>9.8442714126807562</v>
      </c>
      <c r="AI25" s="111">
        <f t="shared" ref="AI25:AI26" si="58">E25/(E25+F25+G25+H25+I25+D25+C25)*100</f>
        <v>31.03448275862069</v>
      </c>
      <c r="AJ25" s="111">
        <f t="shared" ref="AJ25:AJ26" si="59">F25/(F25+G25+H25+I25+E25+D25+C25)*100</f>
        <v>3.7263626251390431</v>
      </c>
      <c r="AK25" s="111">
        <f t="shared" ref="AK25:AK26" si="60">G25/(G25+H25+I25+E25+D25+C25+F25)*100</f>
        <v>1.4738598442714126</v>
      </c>
      <c r="AL25" s="111">
        <f t="shared" ref="AL25:AL26" si="61">H25/(H25+I25+C25+F25+E25+D25+G25)*100</f>
        <v>3.0867630700778643</v>
      </c>
      <c r="AM25" s="112">
        <f t="shared" ref="AM25:AM26" si="62">I25/(I25+D25+C25+G25+F25+E25+H25)*100</f>
        <v>48.387096774193552</v>
      </c>
      <c r="AN25" s="141">
        <f t="shared" ref="AN25:AN26" si="63">J25/(J25+K25+L25+M25+N25+O25+P25)*100</f>
        <v>0.13904338153503892</v>
      </c>
      <c r="AO25" s="111">
        <f t="shared" ref="AO25:AO26" si="64">K25/(K25+L25+M25+N25+O25+P25+J25)*100</f>
        <v>1.028921023359288</v>
      </c>
      <c r="AP25" s="111">
        <f t="shared" ref="AP25:AP26" si="65">L25/(L25+M25+N25+O25+P25+K25+J25)*100</f>
        <v>42.241379310344826</v>
      </c>
      <c r="AQ25" s="111">
        <f t="shared" ref="AQ25:AQ26" si="66">M25/(M25+N25+O25+P25+L25+K25+J25)*100</f>
        <v>1.3070077864293661</v>
      </c>
      <c r="AR25" s="111">
        <f t="shared" ref="AR25:AR26" si="67">N25/(N25+O25+P25+L25+K25+J25+M25)*100</f>
        <v>0.69521690767519462</v>
      </c>
      <c r="AS25" s="111">
        <f t="shared" ref="AS25:AS26" si="68">O25/(O25+P25+J25+M25+L25+K25+N25)*100</f>
        <v>4.087875417130145</v>
      </c>
      <c r="AT25" s="142">
        <f t="shared" ref="AT25:AT26" si="69">P25/(P25+K25+J25+N25+M25+L25+O25)*100</f>
        <v>50.500556173526142</v>
      </c>
      <c r="AU25" s="149">
        <f t="shared" ref="AU25:AU26" si="70">Q25/(Q25+R25+S25+T25+U25+V25+W25)*100</f>
        <v>0.22246941045606228</v>
      </c>
      <c r="AV25" s="111">
        <f t="shared" ref="AV25:AV26" si="71">R25/(R25+S25+T25+U25+V25+W25+Q25)*100</f>
        <v>1.5572858731924359</v>
      </c>
      <c r="AW25" s="111">
        <f t="shared" ref="AW25:AW26" si="72">S25/(S25+T25+U25+V25+W25+R25+Q25)*100</f>
        <v>41.240266963292548</v>
      </c>
      <c r="AX25" s="111">
        <f t="shared" ref="AX25:AX26" si="73">T25/(T25+U25+V25+W25+S25+R25+Q25)*100</f>
        <v>2.5862068965517242</v>
      </c>
      <c r="AY25" s="111">
        <f t="shared" ref="AY25:AY26" si="74">U25/(U25+V25+W25+S25+R25+Q25+T25)*100</f>
        <v>0.80645161290322576</v>
      </c>
      <c r="AZ25" s="111">
        <f t="shared" ref="AZ25:AZ26" si="75">V25/(V25+W25+Q25+T25+S25+R25+U25)*100</f>
        <v>4.3937708565072304</v>
      </c>
      <c r="BA25" s="150">
        <f t="shared" ref="BA25:BA26" si="76">W25/(W25+R25+Q25+U25+T25+S25+V25)*100</f>
        <v>49.193548387096776</v>
      </c>
      <c r="BB25" s="136">
        <f t="shared" ref="BB25:BB26" si="77">X25/(X25+Y25+Z25+AA25+AB25+AC25+AD25)*100</f>
        <v>0.3615127919911012</v>
      </c>
      <c r="BC25" s="111">
        <f t="shared" ref="BC25:BC26" si="78">Y25/(Y25+Z25+AA25+AB25+AC25+AD25+X25)*100</f>
        <v>4.032258064516129</v>
      </c>
      <c r="BD25" s="111">
        <f t="shared" ref="BD25:BD26" si="79">Z25/(Z25+AA25+AB25+AC25+AD25+Y25+X25)*100</f>
        <v>41.073414905450498</v>
      </c>
      <c r="BE25" s="111">
        <f t="shared" ref="BE25:BE26" si="80">AA25/(AA25+AB25+AC25+AD25+Z25+Y25+X25)*100</f>
        <v>10.622914349276973</v>
      </c>
      <c r="BF25" s="111">
        <f t="shared" ref="BF25:BF26" si="81">AB25/(AB25+AC25+AD25+Z25+Y25+X25+AA25)*100</f>
        <v>1.2513904338153505</v>
      </c>
      <c r="BG25" s="111">
        <f t="shared" ref="BG25:BG26" si="82">AC25/(AC25+AD25+X25+AA25+Z25+Y25+AB25)*100</f>
        <v>4.810901001112347</v>
      </c>
      <c r="BH25" s="118">
        <f t="shared" ref="BH25:BH26" si="83">AD25/(AD25+Y25+X25+AB25+AA25+Z25+AC25)*100</f>
        <v>37.847608453837601</v>
      </c>
    </row>
    <row r="26" spans="2:60" x14ac:dyDescent="0.25">
      <c r="B26" s="9" t="s">
        <v>85</v>
      </c>
      <c r="C26" s="41">
        <v>47</v>
      </c>
      <c r="D26" s="41">
        <v>121</v>
      </c>
      <c r="E26" s="41">
        <v>402</v>
      </c>
      <c r="F26" s="41">
        <v>64</v>
      </c>
      <c r="G26" s="41">
        <v>22</v>
      </c>
      <c r="H26" s="41">
        <v>26</v>
      </c>
      <c r="I26" s="224">
        <v>687</v>
      </c>
      <c r="J26" s="225">
        <v>1</v>
      </c>
      <c r="K26" s="41">
        <v>13</v>
      </c>
      <c r="L26" s="41">
        <v>639</v>
      </c>
      <c r="M26" s="41">
        <v>32</v>
      </c>
      <c r="N26" s="41">
        <v>7</v>
      </c>
      <c r="O26" s="41">
        <v>54</v>
      </c>
      <c r="P26" s="226">
        <v>623</v>
      </c>
      <c r="Q26" s="227">
        <v>2</v>
      </c>
      <c r="R26" s="41">
        <v>29</v>
      </c>
      <c r="S26" s="41">
        <v>611</v>
      </c>
      <c r="T26" s="41">
        <v>68</v>
      </c>
      <c r="U26" s="41">
        <v>10</v>
      </c>
      <c r="V26" s="41">
        <v>51</v>
      </c>
      <c r="W26" s="228">
        <v>598</v>
      </c>
      <c r="X26" s="229">
        <v>8</v>
      </c>
      <c r="Y26" s="41">
        <v>57</v>
      </c>
      <c r="Z26" s="41">
        <v>622</v>
      </c>
      <c r="AA26" s="41">
        <v>209</v>
      </c>
      <c r="AB26" s="41">
        <v>20</v>
      </c>
      <c r="AC26" s="41">
        <v>68</v>
      </c>
      <c r="AD26" s="41">
        <v>385</v>
      </c>
      <c r="AF26" s="9" t="s">
        <v>85</v>
      </c>
      <c r="AG26" s="110">
        <f t="shared" si="56"/>
        <v>3.4331628926223519</v>
      </c>
      <c r="AH26" s="111">
        <f t="shared" si="57"/>
        <v>8.8385682980277576</v>
      </c>
      <c r="AI26" s="111">
        <f t="shared" si="58"/>
        <v>29.364499634769903</v>
      </c>
      <c r="AJ26" s="111">
        <f t="shared" si="59"/>
        <v>4.6749452154857565</v>
      </c>
      <c r="AK26" s="111">
        <f t="shared" si="60"/>
        <v>1.6070124178232286</v>
      </c>
      <c r="AL26" s="111">
        <f t="shared" si="61"/>
        <v>1.8991964937910883</v>
      </c>
      <c r="AM26" s="112">
        <f t="shared" si="62"/>
        <v>50.182615047479914</v>
      </c>
      <c r="AN26" s="141">
        <f t="shared" si="63"/>
        <v>7.3046018991964945E-2</v>
      </c>
      <c r="AO26" s="111">
        <f t="shared" si="64"/>
        <v>0.94959824689554417</v>
      </c>
      <c r="AP26" s="111">
        <f t="shared" si="65"/>
        <v>46.676406135865598</v>
      </c>
      <c r="AQ26" s="111">
        <f t="shared" si="66"/>
        <v>2.3374726077428782</v>
      </c>
      <c r="AR26" s="111">
        <f t="shared" si="67"/>
        <v>0.51132213294375461</v>
      </c>
      <c r="AS26" s="111">
        <f t="shared" si="68"/>
        <v>3.9444850255661064</v>
      </c>
      <c r="AT26" s="142">
        <f t="shared" si="69"/>
        <v>45.507669831994157</v>
      </c>
      <c r="AU26" s="149">
        <f t="shared" si="70"/>
        <v>0.14609203798392989</v>
      </c>
      <c r="AV26" s="111">
        <f t="shared" si="71"/>
        <v>2.1183345507669831</v>
      </c>
      <c r="AW26" s="111">
        <f t="shared" si="72"/>
        <v>44.631117604090576</v>
      </c>
      <c r="AX26" s="111">
        <f t="shared" si="73"/>
        <v>4.9671292914536158</v>
      </c>
      <c r="AY26" s="111">
        <f t="shared" si="74"/>
        <v>0.73046018991964945</v>
      </c>
      <c r="AZ26" s="111">
        <f t="shared" si="75"/>
        <v>3.7253469685902116</v>
      </c>
      <c r="BA26" s="150">
        <f t="shared" si="76"/>
        <v>43.681519357195029</v>
      </c>
      <c r="BB26" s="136">
        <f t="shared" si="77"/>
        <v>0.58436815193571956</v>
      </c>
      <c r="BC26" s="111">
        <f t="shared" si="78"/>
        <v>4.1636230825420011</v>
      </c>
      <c r="BD26" s="111">
        <f t="shared" si="79"/>
        <v>45.43462381300219</v>
      </c>
      <c r="BE26" s="111">
        <f t="shared" si="80"/>
        <v>15.266617969320674</v>
      </c>
      <c r="BF26" s="111">
        <f t="shared" si="81"/>
        <v>1.4609203798392989</v>
      </c>
      <c r="BG26" s="111">
        <f t="shared" si="82"/>
        <v>4.9671292914536158</v>
      </c>
      <c r="BH26" s="118">
        <f t="shared" si="83"/>
        <v>28.122717311906502</v>
      </c>
    </row>
  </sheetData>
  <mergeCells count="11">
    <mergeCell ref="E2:F2"/>
    <mergeCell ref="B7:B8"/>
    <mergeCell ref="AF7:AF8"/>
    <mergeCell ref="AG7:AM7"/>
    <mergeCell ref="AN7:AT7"/>
    <mergeCell ref="AU7:BA7"/>
    <mergeCell ref="BB7:BH7"/>
    <mergeCell ref="C7:I7"/>
    <mergeCell ref="J7:P7"/>
    <mergeCell ref="Q7:W7"/>
    <mergeCell ref="X7:AD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4" width="11.7109375" customWidth="1"/>
    <col min="15" max="15" width="3.42578125" customWidth="1"/>
    <col min="16" max="16" width="27.7109375" customWidth="1"/>
    <col min="17" max="28" width="11.7109375" customWidth="1"/>
  </cols>
  <sheetData>
    <row r="1" spans="1:28" ht="18" x14ac:dyDescent="0.25">
      <c r="B1" s="1" t="s">
        <v>66</v>
      </c>
    </row>
    <row r="2" spans="1:28" ht="18" x14ac:dyDescent="0.25">
      <c r="A2" s="31"/>
      <c r="B2" s="1" t="s">
        <v>121</v>
      </c>
      <c r="D2" s="244" t="s">
        <v>133</v>
      </c>
      <c r="E2" s="244"/>
    </row>
    <row r="3" spans="1:28" x14ac:dyDescent="0.25">
      <c r="B3" s="32" t="s">
        <v>69</v>
      </c>
    </row>
    <row r="4" spans="1:28" ht="18" customHeight="1" x14ac:dyDescent="0.25">
      <c r="B4" s="1" t="s">
        <v>130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4.5" customHeight="1" x14ac:dyDescent="0.25"/>
    <row r="6" spans="1:28" x14ac:dyDescent="0.25">
      <c r="B6" s="20" t="s">
        <v>63</v>
      </c>
      <c r="P6" s="20" t="s">
        <v>64</v>
      </c>
    </row>
    <row r="7" spans="1:28" ht="24" customHeight="1" x14ac:dyDescent="0.25">
      <c r="B7" s="260" t="s">
        <v>0</v>
      </c>
      <c r="C7" s="257" t="s">
        <v>106</v>
      </c>
      <c r="D7" s="258"/>
      <c r="E7" s="258"/>
      <c r="F7" s="258"/>
      <c r="G7" s="258"/>
      <c r="H7" s="259"/>
      <c r="I7" s="258" t="s">
        <v>107</v>
      </c>
      <c r="J7" s="258"/>
      <c r="K7" s="258"/>
      <c r="L7" s="258"/>
      <c r="M7" s="258"/>
      <c r="N7" s="253"/>
      <c r="P7" s="260" t="s">
        <v>0</v>
      </c>
      <c r="Q7" s="257" t="s">
        <v>106</v>
      </c>
      <c r="R7" s="258"/>
      <c r="S7" s="258"/>
      <c r="T7" s="258"/>
      <c r="U7" s="258"/>
      <c r="V7" s="259"/>
      <c r="W7" s="258" t="s">
        <v>107</v>
      </c>
      <c r="X7" s="258"/>
      <c r="Y7" s="258"/>
      <c r="Z7" s="258"/>
      <c r="AA7" s="258"/>
      <c r="AB7" s="253"/>
    </row>
    <row r="8" spans="1:28" ht="34.5" customHeight="1" x14ac:dyDescent="0.25">
      <c r="B8" s="261"/>
      <c r="C8" s="49" t="s">
        <v>17</v>
      </c>
      <c r="D8" s="49" t="s">
        <v>18</v>
      </c>
      <c r="E8" s="49" t="s">
        <v>19</v>
      </c>
      <c r="F8" s="49" t="s">
        <v>20</v>
      </c>
      <c r="G8" s="49" t="s">
        <v>21</v>
      </c>
      <c r="H8" s="50" t="s">
        <v>108</v>
      </c>
      <c r="I8" s="48" t="s">
        <v>17</v>
      </c>
      <c r="J8" s="46" t="s">
        <v>18</v>
      </c>
      <c r="K8" s="46" t="s">
        <v>19</v>
      </c>
      <c r="L8" s="46" t="s">
        <v>20</v>
      </c>
      <c r="M8" s="46" t="s">
        <v>21</v>
      </c>
      <c r="N8" s="46" t="s">
        <v>108</v>
      </c>
      <c r="P8" s="261"/>
      <c r="Q8" s="49" t="s">
        <v>17</v>
      </c>
      <c r="R8" s="49" t="s">
        <v>18</v>
      </c>
      <c r="S8" s="49" t="s">
        <v>19</v>
      </c>
      <c r="T8" s="49" t="s">
        <v>20</v>
      </c>
      <c r="U8" s="49" t="s">
        <v>21</v>
      </c>
      <c r="V8" s="50" t="s">
        <v>108</v>
      </c>
      <c r="W8" s="48" t="s">
        <v>17</v>
      </c>
      <c r="X8" s="46" t="s">
        <v>18</v>
      </c>
      <c r="Y8" s="46" t="s">
        <v>19</v>
      </c>
      <c r="Z8" s="46" t="s">
        <v>20</v>
      </c>
      <c r="AA8" s="46" t="s">
        <v>21</v>
      </c>
      <c r="AB8" s="46" t="s">
        <v>108</v>
      </c>
    </row>
    <row r="9" spans="1:28" x14ac:dyDescent="0.25">
      <c r="B9" s="4" t="s">
        <v>4</v>
      </c>
      <c r="C9" s="4"/>
      <c r="D9" s="4"/>
      <c r="E9" s="4"/>
      <c r="F9" s="4"/>
      <c r="G9" s="4"/>
      <c r="H9" s="56"/>
      <c r="I9" s="4"/>
      <c r="J9" s="4"/>
      <c r="K9" s="4"/>
      <c r="L9" s="4"/>
      <c r="M9" s="4"/>
      <c r="N9" s="4"/>
      <c r="P9" s="4"/>
      <c r="Q9" s="5"/>
      <c r="R9" s="5"/>
      <c r="S9" s="5"/>
      <c r="T9" s="5"/>
      <c r="U9" s="5"/>
      <c r="V9" s="51"/>
    </row>
    <row r="10" spans="1:28" x14ac:dyDescent="0.25">
      <c r="B10" s="6" t="s">
        <v>4</v>
      </c>
      <c r="C10" s="7">
        <v>1109</v>
      </c>
      <c r="D10" s="7">
        <v>495</v>
      </c>
      <c r="E10" s="7">
        <v>329</v>
      </c>
      <c r="F10" s="7">
        <v>200</v>
      </c>
      <c r="G10" s="7">
        <v>739</v>
      </c>
      <c r="H10" s="7">
        <v>2522</v>
      </c>
      <c r="I10" s="29">
        <v>1100</v>
      </c>
      <c r="J10" s="7">
        <v>561</v>
      </c>
      <c r="K10" s="7">
        <v>431</v>
      </c>
      <c r="L10" s="7">
        <v>171</v>
      </c>
      <c r="M10" s="7">
        <v>214</v>
      </c>
      <c r="N10" s="7">
        <v>2917</v>
      </c>
      <c r="P10" s="6" t="s">
        <v>4</v>
      </c>
      <c r="Q10" s="11">
        <f>C10/SUM($C10:$H10)*100</f>
        <v>20.559881349647757</v>
      </c>
      <c r="R10" s="11">
        <f t="shared" ref="R10:V10" si="0">D10/SUM($C10:$H10)*100</f>
        <v>9.1768631813125694</v>
      </c>
      <c r="S10" s="11">
        <f t="shared" si="0"/>
        <v>6.0993696700037079</v>
      </c>
      <c r="T10" s="11">
        <f t="shared" si="0"/>
        <v>3.707823507601038</v>
      </c>
      <c r="U10" s="11">
        <f t="shared" si="0"/>
        <v>13.700407860585836</v>
      </c>
      <c r="V10" s="81">
        <f t="shared" si="0"/>
        <v>46.755654430849091</v>
      </c>
      <c r="W10" s="27">
        <f t="shared" ref="W10:AB10" si="1">I10/SUM($I10:$N10)*100</f>
        <v>20.393029291805711</v>
      </c>
      <c r="X10" s="11">
        <f t="shared" si="1"/>
        <v>10.400444938820911</v>
      </c>
      <c r="Y10" s="11">
        <f t="shared" si="1"/>
        <v>7.9903596588802372</v>
      </c>
      <c r="Z10" s="11">
        <f t="shared" si="1"/>
        <v>3.1701890989988879</v>
      </c>
      <c r="AA10" s="11">
        <f t="shared" si="1"/>
        <v>3.9673711531331111</v>
      </c>
      <c r="AB10" s="11">
        <f t="shared" si="1"/>
        <v>54.078605858361136</v>
      </c>
    </row>
    <row r="11" spans="1:28" x14ac:dyDescent="0.25">
      <c r="B11" s="4" t="s">
        <v>5</v>
      </c>
      <c r="C11" s="8"/>
      <c r="D11" s="8"/>
      <c r="E11" s="8"/>
      <c r="F11" s="8"/>
      <c r="G11" s="8"/>
      <c r="H11" s="53"/>
      <c r="I11" s="8"/>
      <c r="J11" s="8"/>
      <c r="K11" s="8"/>
      <c r="L11" s="8"/>
      <c r="M11" s="8"/>
      <c r="N11" s="8"/>
      <c r="P11" s="4" t="s">
        <v>5</v>
      </c>
      <c r="Q11" s="12"/>
      <c r="R11" s="12"/>
      <c r="S11" s="12"/>
      <c r="T11" s="12"/>
      <c r="U11" s="12"/>
      <c r="V11" s="82"/>
    </row>
    <row r="12" spans="1:28" x14ac:dyDescent="0.25">
      <c r="B12" s="9" t="s">
        <v>6</v>
      </c>
      <c r="C12" s="10">
        <v>66</v>
      </c>
      <c r="D12" s="10">
        <v>35</v>
      </c>
      <c r="E12" s="10">
        <v>42</v>
      </c>
      <c r="F12" s="10">
        <v>22</v>
      </c>
      <c r="G12" s="26">
        <v>113</v>
      </c>
      <c r="H12" s="54">
        <v>841</v>
      </c>
      <c r="I12" s="30">
        <v>73</v>
      </c>
      <c r="J12" s="10">
        <v>56</v>
      </c>
      <c r="K12" s="10">
        <v>80</v>
      </c>
      <c r="L12" s="10">
        <v>33</v>
      </c>
      <c r="M12" s="26">
        <v>57</v>
      </c>
      <c r="N12" s="44">
        <v>820</v>
      </c>
      <c r="P12" s="9" t="s">
        <v>6</v>
      </c>
      <c r="Q12" s="13">
        <f>C12/SUM($C12:$H12)*100</f>
        <v>5.8981233243967823</v>
      </c>
      <c r="R12" s="13">
        <f t="shared" ref="R12:R15" si="2">D12/SUM($C12:$H12)*100</f>
        <v>3.1277926720285967</v>
      </c>
      <c r="S12" s="13">
        <f t="shared" ref="S12:S15" si="3">E12/SUM($C12:$H12)*100</f>
        <v>3.7533512064343162</v>
      </c>
      <c r="T12" s="13">
        <f t="shared" ref="T12:T15" si="4">F12/SUM($C12:$H12)*100</f>
        <v>1.9660411081322611</v>
      </c>
      <c r="U12" s="13">
        <f t="shared" ref="U12:U15" si="5">G12/SUM($C12:$H12)*100</f>
        <v>10.098302055406613</v>
      </c>
      <c r="V12" s="153">
        <f t="shared" ref="V12:V15" si="6">H12/SUM($C12:$H12)*100</f>
        <v>75.156389633601435</v>
      </c>
      <c r="W12" s="28">
        <f t="shared" ref="W12:W15" si="7">I12/SUM($I12:$N12)*100</f>
        <v>6.5236818588025018</v>
      </c>
      <c r="X12" s="13">
        <f t="shared" ref="X12:X15" si="8">J12/SUM($I12:$N12)*100</f>
        <v>5.0044682752457552</v>
      </c>
      <c r="Y12" s="13">
        <f t="shared" ref="Y12:Y15" si="9">K12/SUM($I12:$N12)*100</f>
        <v>7.1492403932082214</v>
      </c>
      <c r="Z12" s="13">
        <f t="shared" ref="Z12:Z15" si="10">L12/SUM($I12:$N12)*100</f>
        <v>2.9490616621983912</v>
      </c>
      <c r="AA12" s="13">
        <f t="shared" ref="AA12:AA15" si="11">M12/SUM($I12:$N12)*100</f>
        <v>5.0938337801608577</v>
      </c>
      <c r="AB12" s="28">
        <f t="shared" ref="AB12:AB15" si="12">N12/SUM($I12:$N12)*100</f>
        <v>73.27971403038427</v>
      </c>
    </row>
    <row r="13" spans="1:28" x14ac:dyDescent="0.25">
      <c r="B13" s="9" t="s">
        <v>7</v>
      </c>
      <c r="C13" s="10">
        <v>300</v>
      </c>
      <c r="D13" s="10">
        <v>120</v>
      </c>
      <c r="E13" s="10">
        <v>86</v>
      </c>
      <c r="F13" s="10">
        <v>53</v>
      </c>
      <c r="G13" s="26">
        <v>240</v>
      </c>
      <c r="H13" s="54">
        <v>1091</v>
      </c>
      <c r="I13" s="30">
        <v>276</v>
      </c>
      <c r="J13" s="10">
        <v>158</v>
      </c>
      <c r="K13" s="10">
        <v>150</v>
      </c>
      <c r="L13" s="10">
        <v>62</v>
      </c>
      <c r="M13" s="26">
        <v>77</v>
      </c>
      <c r="N13" s="44">
        <v>1167</v>
      </c>
      <c r="P13" s="9" t="s">
        <v>7</v>
      </c>
      <c r="Q13" s="13">
        <f>C13/SUM($C13:$H13)*100</f>
        <v>15.873015873015872</v>
      </c>
      <c r="R13" s="13">
        <f t="shared" si="2"/>
        <v>6.3492063492063489</v>
      </c>
      <c r="S13" s="13">
        <f t="shared" si="3"/>
        <v>4.5502645502645507</v>
      </c>
      <c r="T13" s="13">
        <f t="shared" si="4"/>
        <v>2.8042328042328042</v>
      </c>
      <c r="U13" s="13">
        <f t="shared" si="5"/>
        <v>12.698412698412698</v>
      </c>
      <c r="V13" s="153">
        <f t="shared" si="6"/>
        <v>57.724867724867721</v>
      </c>
      <c r="W13" s="28">
        <f t="shared" si="7"/>
        <v>14.603174603174605</v>
      </c>
      <c r="X13" s="13">
        <f t="shared" si="8"/>
        <v>8.3597883597883609</v>
      </c>
      <c r="Y13" s="13">
        <f t="shared" si="9"/>
        <v>7.9365079365079358</v>
      </c>
      <c r="Z13" s="13">
        <f t="shared" si="10"/>
        <v>3.28042328042328</v>
      </c>
      <c r="AA13" s="13">
        <f t="shared" si="11"/>
        <v>4.0740740740740744</v>
      </c>
      <c r="AB13" s="28">
        <f t="shared" si="12"/>
        <v>61.746031746031747</v>
      </c>
    </row>
    <row r="14" spans="1:28" x14ac:dyDescent="0.25">
      <c r="B14" s="9" t="s">
        <v>8</v>
      </c>
      <c r="C14" s="10">
        <v>476</v>
      </c>
      <c r="D14" s="10">
        <v>191</v>
      </c>
      <c r="E14" s="10">
        <v>108</v>
      </c>
      <c r="F14" s="10">
        <v>78</v>
      </c>
      <c r="G14" s="26">
        <v>211</v>
      </c>
      <c r="H14" s="54">
        <v>518</v>
      </c>
      <c r="I14" s="30">
        <v>429</v>
      </c>
      <c r="J14" s="10">
        <v>196</v>
      </c>
      <c r="K14" s="10">
        <v>124</v>
      </c>
      <c r="L14" s="10">
        <v>54</v>
      </c>
      <c r="M14" s="26">
        <v>58</v>
      </c>
      <c r="N14" s="44">
        <v>721</v>
      </c>
      <c r="P14" s="9" t="s">
        <v>8</v>
      </c>
      <c r="Q14" s="13">
        <f t="shared" ref="Q14:Q15" si="13">C14/SUM($C14:$H14)*100</f>
        <v>30.088495575221241</v>
      </c>
      <c r="R14" s="13">
        <f t="shared" si="2"/>
        <v>12.073324905183313</v>
      </c>
      <c r="S14" s="13">
        <f t="shared" si="3"/>
        <v>6.8268015170670031</v>
      </c>
      <c r="T14" s="13">
        <f t="shared" si="4"/>
        <v>4.9304677623261695</v>
      </c>
      <c r="U14" s="13">
        <f t="shared" si="5"/>
        <v>13.33754740834387</v>
      </c>
      <c r="V14" s="153">
        <f t="shared" si="6"/>
        <v>32.743362831858406</v>
      </c>
      <c r="W14" s="28">
        <f t="shared" si="7"/>
        <v>27.117572692793935</v>
      </c>
      <c r="X14" s="13">
        <f t="shared" si="8"/>
        <v>12.389380530973451</v>
      </c>
      <c r="Y14" s="13">
        <f t="shared" si="9"/>
        <v>7.8381795195954496</v>
      </c>
      <c r="Z14" s="13">
        <f t="shared" si="10"/>
        <v>3.4134007585335016</v>
      </c>
      <c r="AA14" s="13">
        <f t="shared" si="11"/>
        <v>3.6662452591656134</v>
      </c>
      <c r="AB14" s="28">
        <f t="shared" si="12"/>
        <v>45.575221238938049</v>
      </c>
    </row>
    <row r="15" spans="1:28" x14ac:dyDescent="0.25">
      <c r="B15" s="9" t="s">
        <v>9</v>
      </c>
      <c r="C15" s="10">
        <v>267</v>
      </c>
      <c r="D15" s="10">
        <v>149</v>
      </c>
      <c r="E15" s="10">
        <v>93</v>
      </c>
      <c r="F15" s="10">
        <v>47</v>
      </c>
      <c r="G15" s="26">
        <v>175</v>
      </c>
      <c r="H15" s="54">
        <v>72</v>
      </c>
      <c r="I15" s="30">
        <v>322</v>
      </c>
      <c r="J15" s="10">
        <v>151</v>
      </c>
      <c r="K15" s="10">
        <v>77</v>
      </c>
      <c r="L15" s="10">
        <v>22</v>
      </c>
      <c r="M15" s="26">
        <v>22</v>
      </c>
      <c r="N15" s="44">
        <v>209</v>
      </c>
      <c r="P15" s="9" t="s">
        <v>9</v>
      </c>
      <c r="Q15" s="13">
        <f t="shared" si="13"/>
        <v>33.250311332503117</v>
      </c>
      <c r="R15" s="13">
        <f t="shared" si="2"/>
        <v>18.55541718555417</v>
      </c>
      <c r="S15" s="13">
        <f t="shared" si="3"/>
        <v>11.581569115815691</v>
      </c>
      <c r="T15" s="13">
        <f t="shared" si="4"/>
        <v>5.85305105853051</v>
      </c>
      <c r="U15" s="13">
        <f t="shared" si="5"/>
        <v>21.793275217932752</v>
      </c>
      <c r="V15" s="153">
        <f t="shared" si="6"/>
        <v>8.9663760896637612</v>
      </c>
      <c r="W15" s="28">
        <f t="shared" si="7"/>
        <v>40.099626400996264</v>
      </c>
      <c r="X15" s="13">
        <f t="shared" si="8"/>
        <v>18.804483188044831</v>
      </c>
      <c r="Y15" s="13">
        <f t="shared" si="9"/>
        <v>9.5890410958904102</v>
      </c>
      <c r="Z15" s="13">
        <f t="shared" si="10"/>
        <v>2.7397260273972601</v>
      </c>
      <c r="AA15" s="13">
        <f t="shared" si="11"/>
        <v>2.7397260273972601</v>
      </c>
      <c r="AB15" s="28">
        <f t="shared" si="12"/>
        <v>26.027397260273972</v>
      </c>
    </row>
    <row r="16" spans="1:28" x14ac:dyDescent="0.25">
      <c r="B16" s="4" t="s">
        <v>53</v>
      </c>
      <c r="C16" s="8"/>
      <c r="D16" s="8"/>
      <c r="E16" s="8"/>
      <c r="F16" s="8"/>
      <c r="G16" s="8"/>
      <c r="H16" s="53"/>
      <c r="I16" s="8"/>
      <c r="J16" s="8"/>
      <c r="K16" s="8"/>
      <c r="L16" s="8"/>
      <c r="M16" s="8"/>
      <c r="N16" s="8"/>
      <c r="P16" s="4" t="s">
        <v>53</v>
      </c>
      <c r="Q16" s="12"/>
      <c r="R16" s="12"/>
      <c r="S16" s="12"/>
      <c r="T16" s="12"/>
      <c r="U16" s="12"/>
      <c r="V16" s="82"/>
    </row>
    <row r="17" spans="2:28" x14ac:dyDescent="0.25">
      <c r="B17" s="9" t="s">
        <v>46</v>
      </c>
      <c r="C17" s="10">
        <v>500</v>
      </c>
      <c r="D17" s="10">
        <v>208</v>
      </c>
      <c r="E17" s="10">
        <v>77</v>
      </c>
      <c r="F17" s="10">
        <v>40</v>
      </c>
      <c r="G17" s="26">
        <v>46</v>
      </c>
      <c r="H17" s="54">
        <v>692</v>
      </c>
      <c r="I17" s="30">
        <v>367</v>
      </c>
      <c r="J17" s="10">
        <v>163</v>
      </c>
      <c r="K17" s="10">
        <v>96</v>
      </c>
      <c r="L17" s="10">
        <v>42</v>
      </c>
      <c r="M17" s="26">
        <v>50</v>
      </c>
      <c r="N17" s="44">
        <v>845</v>
      </c>
      <c r="P17" s="9" t="s">
        <v>46</v>
      </c>
      <c r="Q17" s="13">
        <f t="shared" ref="Q17:Q23" si="14">C17/SUM($C17:$H17)*100</f>
        <v>31.989763275751759</v>
      </c>
      <c r="R17" s="13">
        <f t="shared" ref="R17:R23" si="15">D17/SUM($C17:$H17)*100</f>
        <v>13.307741522712732</v>
      </c>
      <c r="S17" s="13">
        <f t="shared" ref="S17:S23" si="16">E17/SUM($C17:$H17)*100</f>
        <v>4.9264235444657709</v>
      </c>
      <c r="T17" s="13">
        <f t="shared" ref="T17:T23" si="17">F17/SUM($C17:$H17)*100</f>
        <v>2.5591810620601407</v>
      </c>
      <c r="U17" s="13">
        <f t="shared" ref="U17:U23" si="18">G17/SUM($C17:$H17)*100</f>
        <v>2.9430582213691618</v>
      </c>
      <c r="V17" s="153">
        <f t="shared" ref="V17:V23" si="19">H17/SUM($C17:$H17)*100</f>
        <v>44.273832373640438</v>
      </c>
      <c r="W17" s="28">
        <f t="shared" ref="W17" si="20">I17/SUM($I17:$N17)*100</f>
        <v>23.480486244401792</v>
      </c>
      <c r="X17" s="13">
        <f t="shared" ref="X17" si="21">J17/SUM($I17:$N17)*100</f>
        <v>10.428662827895073</v>
      </c>
      <c r="Y17" s="13">
        <f t="shared" ref="Y17" si="22">K17/SUM($I17:$N17)*100</f>
        <v>6.1420345489443378</v>
      </c>
      <c r="Z17" s="13">
        <f t="shared" ref="Z17" si="23">L17/SUM($I17:$N17)*100</f>
        <v>2.6871401151631478</v>
      </c>
      <c r="AA17" s="13">
        <f t="shared" ref="AA17" si="24">M17/SUM($I17:$N17)*100</f>
        <v>3.1989763275751759</v>
      </c>
      <c r="AB17" s="28">
        <f t="shared" ref="AB17" si="25">N17/SUM($I17:$N17)*100</f>
        <v>54.062699936020472</v>
      </c>
    </row>
    <row r="18" spans="2:28" x14ac:dyDescent="0.25">
      <c r="B18" s="9" t="s">
        <v>47</v>
      </c>
      <c r="C18" s="10">
        <v>101</v>
      </c>
      <c r="D18" s="10">
        <v>59</v>
      </c>
      <c r="E18" s="10">
        <v>43</v>
      </c>
      <c r="F18" s="10">
        <v>20</v>
      </c>
      <c r="G18" s="26">
        <v>45</v>
      </c>
      <c r="H18" s="54">
        <v>348</v>
      </c>
      <c r="I18" s="30">
        <v>104</v>
      </c>
      <c r="J18" s="10">
        <v>56</v>
      </c>
      <c r="K18" s="10">
        <v>42</v>
      </c>
      <c r="L18" s="10">
        <v>17</v>
      </c>
      <c r="M18" s="26">
        <v>15</v>
      </c>
      <c r="N18" s="44">
        <v>382</v>
      </c>
      <c r="P18" s="9" t="s">
        <v>47</v>
      </c>
      <c r="Q18" s="13">
        <f t="shared" si="14"/>
        <v>16.396103896103899</v>
      </c>
      <c r="R18" s="13">
        <f t="shared" si="15"/>
        <v>9.5779220779220786</v>
      </c>
      <c r="S18" s="13">
        <f t="shared" si="16"/>
        <v>6.9805194805194803</v>
      </c>
      <c r="T18" s="13">
        <f t="shared" si="17"/>
        <v>3.2467532467532463</v>
      </c>
      <c r="U18" s="13">
        <f t="shared" si="18"/>
        <v>7.3051948051948052</v>
      </c>
      <c r="V18" s="153">
        <f t="shared" si="19"/>
        <v>56.493506493506494</v>
      </c>
      <c r="W18" s="28">
        <f t="shared" ref="W18:W26" si="26">I18/SUM($I18:$N18)*100</f>
        <v>16.883116883116884</v>
      </c>
      <c r="X18" s="13">
        <f t="shared" ref="X18:X26" si="27">J18/SUM($I18:$N18)*100</f>
        <v>9.0909090909090917</v>
      </c>
      <c r="Y18" s="13">
        <f t="shared" ref="Y18:Y26" si="28">K18/SUM($I18:$N18)*100</f>
        <v>6.8181818181818175</v>
      </c>
      <c r="Z18" s="13">
        <f t="shared" ref="Z18:Z26" si="29">L18/SUM($I18:$N18)*100</f>
        <v>2.7597402597402598</v>
      </c>
      <c r="AA18" s="13">
        <f t="shared" ref="AA18:AA26" si="30">M18/SUM($I18:$N18)*100</f>
        <v>2.4350649350649354</v>
      </c>
      <c r="AB18" s="28">
        <f t="shared" ref="AB18:AB26" si="31">N18/SUM($I18:$N18)*100</f>
        <v>62.012987012987011</v>
      </c>
    </row>
    <row r="19" spans="2:28" x14ac:dyDescent="0.25">
      <c r="B19" s="9" t="s">
        <v>48</v>
      </c>
      <c r="C19" s="10">
        <v>257</v>
      </c>
      <c r="D19" s="10">
        <v>120</v>
      </c>
      <c r="E19" s="10">
        <v>78</v>
      </c>
      <c r="F19" s="10">
        <v>54</v>
      </c>
      <c r="G19" s="26">
        <v>193</v>
      </c>
      <c r="H19" s="54">
        <v>941</v>
      </c>
      <c r="I19" s="30">
        <v>231</v>
      </c>
      <c r="J19" s="10">
        <v>155</v>
      </c>
      <c r="K19" s="10">
        <v>168</v>
      </c>
      <c r="L19" s="10">
        <v>65</v>
      </c>
      <c r="M19" s="26">
        <v>72</v>
      </c>
      <c r="N19" s="44">
        <v>952</v>
      </c>
      <c r="P19" s="9" t="s">
        <v>48</v>
      </c>
      <c r="Q19" s="13">
        <f t="shared" si="14"/>
        <v>15.642118076688982</v>
      </c>
      <c r="R19" s="13">
        <f t="shared" si="15"/>
        <v>7.3037127206329888</v>
      </c>
      <c r="S19" s="13">
        <f t="shared" si="16"/>
        <v>4.7474132684114423</v>
      </c>
      <c r="T19" s="13">
        <f t="shared" si="17"/>
        <v>3.2866707242848445</v>
      </c>
      <c r="U19" s="13">
        <f t="shared" si="18"/>
        <v>11.746804625684723</v>
      </c>
      <c r="V19" s="153">
        <f t="shared" si="19"/>
        <v>57.273280584297012</v>
      </c>
      <c r="W19" s="28">
        <f t="shared" si="26"/>
        <v>14.059646987218501</v>
      </c>
      <c r="X19" s="13">
        <f t="shared" si="27"/>
        <v>9.433962264150944</v>
      </c>
      <c r="Y19" s="13">
        <f t="shared" si="28"/>
        <v>10.225197808886184</v>
      </c>
      <c r="Z19" s="13">
        <f t="shared" si="29"/>
        <v>3.9561777236762019</v>
      </c>
      <c r="AA19" s="13">
        <f t="shared" si="30"/>
        <v>4.3822276323797933</v>
      </c>
      <c r="AB19" s="28">
        <f t="shared" si="31"/>
        <v>57.942787583688371</v>
      </c>
    </row>
    <row r="20" spans="2:28" x14ac:dyDescent="0.25">
      <c r="B20" s="9" t="s">
        <v>49</v>
      </c>
      <c r="C20" s="10">
        <v>45</v>
      </c>
      <c r="D20" s="10">
        <v>29</v>
      </c>
      <c r="E20" s="10">
        <v>15</v>
      </c>
      <c r="F20" s="10">
        <v>14</v>
      </c>
      <c r="G20" s="26">
        <v>17</v>
      </c>
      <c r="H20" s="54">
        <v>45</v>
      </c>
      <c r="I20" s="30">
        <v>46</v>
      </c>
      <c r="J20" s="10">
        <v>27</v>
      </c>
      <c r="K20" s="10">
        <v>17</v>
      </c>
      <c r="L20" s="10">
        <v>7</v>
      </c>
      <c r="M20" s="26">
        <v>8</v>
      </c>
      <c r="N20" s="44">
        <v>60</v>
      </c>
      <c r="P20" s="9" t="s">
        <v>49</v>
      </c>
      <c r="Q20" s="13">
        <f t="shared" si="14"/>
        <v>27.27272727272727</v>
      </c>
      <c r="R20" s="13">
        <f t="shared" si="15"/>
        <v>17.575757575757574</v>
      </c>
      <c r="S20" s="13">
        <f t="shared" si="16"/>
        <v>9.0909090909090917</v>
      </c>
      <c r="T20" s="13">
        <f t="shared" si="17"/>
        <v>8.4848484848484862</v>
      </c>
      <c r="U20" s="13">
        <f t="shared" si="18"/>
        <v>10.303030303030303</v>
      </c>
      <c r="V20" s="153">
        <f t="shared" si="19"/>
        <v>27.27272727272727</v>
      </c>
      <c r="W20" s="28">
        <f t="shared" si="26"/>
        <v>27.878787878787882</v>
      </c>
      <c r="X20" s="13">
        <f t="shared" si="27"/>
        <v>16.363636363636363</v>
      </c>
      <c r="Y20" s="13">
        <f t="shared" si="28"/>
        <v>10.303030303030303</v>
      </c>
      <c r="Z20" s="13">
        <f t="shared" si="29"/>
        <v>4.2424242424242431</v>
      </c>
      <c r="AA20" s="13">
        <f t="shared" si="30"/>
        <v>4.8484848484848486</v>
      </c>
      <c r="AB20" s="28">
        <f t="shared" si="31"/>
        <v>36.363636363636367</v>
      </c>
    </row>
    <row r="21" spans="2:28" x14ac:dyDescent="0.25">
      <c r="B21" s="9" t="s">
        <v>50</v>
      </c>
      <c r="C21" s="10">
        <v>60</v>
      </c>
      <c r="D21" s="10">
        <v>12</v>
      </c>
      <c r="E21" s="10">
        <v>13</v>
      </c>
      <c r="F21" s="10">
        <v>0</v>
      </c>
      <c r="G21" s="26">
        <v>15</v>
      </c>
      <c r="H21" s="54">
        <v>215</v>
      </c>
      <c r="I21" s="30">
        <v>63</v>
      </c>
      <c r="J21" s="10">
        <v>34</v>
      </c>
      <c r="K21" s="10">
        <v>20</v>
      </c>
      <c r="L21" s="10">
        <v>13</v>
      </c>
      <c r="M21" s="26">
        <v>13</v>
      </c>
      <c r="N21" s="44">
        <v>172</v>
      </c>
      <c r="P21" s="9" t="s">
        <v>50</v>
      </c>
      <c r="Q21" s="13">
        <f t="shared" si="14"/>
        <v>19.047619047619047</v>
      </c>
      <c r="R21" s="13">
        <f t="shared" si="15"/>
        <v>3.8095238095238098</v>
      </c>
      <c r="S21" s="13">
        <f t="shared" si="16"/>
        <v>4.1269841269841265</v>
      </c>
      <c r="T21" s="13">
        <f t="shared" si="17"/>
        <v>0</v>
      </c>
      <c r="U21" s="13">
        <f t="shared" si="18"/>
        <v>4.7619047619047619</v>
      </c>
      <c r="V21" s="153">
        <f t="shared" si="19"/>
        <v>68.253968253968253</v>
      </c>
      <c r="W21" s="28">
        <f t="shared" si="26"/>
        <v>20</v>
      </c>
      <c r="X21" s="13">
        <f t="shared" si="27"/>
        <v>10.793650793650794</v>
      </c>
      <c r="Y21" s="13">
        <f t="shared" si="28"/>
        <v>6.3492063492063489</v>
      </c>
      <c r="Z21" s="13">
        <f t="shared" si="29"/>
        <v>4.1269841269841265</v>
      </c>
      <c r="AA21" s="13">
        <f t="shared" si="30"/>
        <v>4.1269841269841265</v>
      </c>
      <c r="AB21" s="28">
        <f t="shared" si="31"/>
        <v>54.603174603174601</v>
      </c>
    </row>
    <row r="22" spans="2:28" x14ac:dyDescent="0.25">
      <c r="B22" s="9" t="s">
        <v>51</v>
      </c>
      <c r="C22" s="10">
        <v>9</v>
      </c>
      <c r="D22" s="10">
        <v>6</v>
      </c>
      <c r="E22" s="10">
        <v>21</v>
      </c>
      <c r="F22" s="10">
        <v>24</v>
      </c>
      <c r="G22" s="26">
        <v>121</v>
      </c>
      <c r="H22" s="54">
        <v>43</v>
      </c>
      <c r="I22" s="30">
        <v>66</v>
      </c>
      <c r="J22" s="10">
        <v>24</v>
      </c>
      <c r="K22" s="10">
        <v>22</v>
      </c>
      <c r="L22" s="10">
        <v>4</v>
      </c>
      <c r="M22" s="26">
        <v>8</v>
      </c>
      <c r="N22" s="44">
        <v>100</v>
      </c>
      <c r="P22" s="9" t="s">
        <v>51</v>
      </c>
      <c r="Q22" s="13">
        <f t="shared" si="14"/>
        <v>4.0178571428571432</v>
      </c>
      <c r="R22" s="13">
        <f t="shared" si="15"/>
        <v>2.6785714285714284</v>
      </c>
      <c r="S22" s="13">
        <f t="shared" si="16"/>
        <v>9.375</v>
      </c>
      <c r="T22" s="13">
        <f t="shared" si="17"/>
        <v>10.714285714285714</v>
      </c>
      <c r="U22" s="13">
        <f t="shared" si="18"/>
        <v>54.017857142857139</v>
      </c>
      <c r="V22" s="153">
        <f t="shared" si="19"/>
        <v>19.196428571428573</v>
      </c>
      <c r="W22" s="28">
        <f t="shared" si="26"/>
        <v>29.464285714285715</v>
      </c>
      <c r="X22" s="13">
        <f t="shared" si="27"/>
        <v>10.714285714285714</v>
      </c>
      <c r="Y22" s="13">
        <f t="shared" si="28"/>
        <v>9.8214285714285712</v>
      </c>
      <c r="Z22" s="13">
        <f t="shared" si="29"/>
        <v>1.7857142857142856</v>
      </c>
      <c r="AA22" s="13">
        <f t="shared" si="30"/>
        <v>3.5714285714285712</v>
      </c>
      <c r="AB22" s="28">
        <f t="shared" si="31"/>
        <v>44.642857142857146</v>
      </c>
    </row>
    <row r="23" spans="2:28" x14ac:dyDescent="0.25">
      <c r="B23" s="9" t="s">
        <v>52</v>
      </c>
      <c r="C23" s="10">
        <v>137</v>
      </c>
      <c r="D23" s="10">
        <v>61</v>
      </c>
      <c r="E23" s="10">
        <v>82</v>
      </c>
      <c r="F23" s="10">
        <v>48</v>
      </c>
      <c r="G23" s="26">
        <v>302</v>
      </c>
      <c r="H23" s="54">
        <v>238</v>
      </c>
      <c r="I23" s="30">
        <v>223</v>
      </c>
      <c r="J23" s="10">
        <v>102</v>
      </c>
      <c r="K23" s="10">
        <v>66</v>
      </c>
      <c r="L23" s="10">
        <v>23</v>
      </c>
      <c r="M23" s="26">
        <v>48</v>
      </c>
      <c r="N23" s="44">
        <v>406</v>
      </c>
      <c r="P23" s="9" t="s">
        <v>52</v>
      </c>
      <c r="Q23" s="13">
        <f t="shared" si="14"/>
        <v>15.783410138248849</v>
      </c>
      <c r="R23" s="13">
        <f t="shared" si="15"/>
        <v>7.0276497695852536</v>
      </c>
      <c r="S23" s="13">
        <f t="shared" si="16"/>
        <v>9.4470046082949306</v>
      </c>
      <c r="T23" s="13">
        <f t="shared" si="17"/>
        <v>5.5299539170506913</v>
      </c>
      <c r="U23" s="13">
        <f t="shared" si="18"/>
        <v>34.792626728110598</v>
      </c>
      <c r="V23" s="153">
        <f t="shared" si="19"/>
        <v>27.419354838709676</v>
      </c>
      <c r="W23" s="28">
        <f t="shared" si="26"/>
        <v>25.691244239631338</v>
      </c>
      <c r="X23" s="13">
        <f t="shared" si="27"/>
        <v>11.751152073732719</v>
      </c>
      <c r="Y23" s="13">
        <f t="shared" si="28"/>
        <v>7.6036866359447011</v>
      </c>
      <c r="Z23" s="13">
        <f t="shared" si="29"/>
        <v>2.6497695852534564</v>
      </c>
      <c r="AA23" s="13">
        <f t="shared" si="30"/>
        <v>5.5299539170506913</v>
      </c>
      <c r="AB23" s="28">
        <f t="shared" si="31"/>
        <v>46.774193548387096</v>
      </c>
    </row>
    <row r="24" spans="2:28" x14ac:dyDescent="0.25">
      <c r="B24" s="4" t="s">
        <v>83</v>
      </c>
      <c r="C24" s="19"/>
      <c r="D24" s="19"/>
      <c r="E24" s="19"/>
      <c r="F24" s="55"/>
      <c r="G24" s="55"/>
      <c r="H24" s="84"/>
      <c r="I24" s="19"/>
      <c r="J24" s="19"/>
      <c r="K24" s="19"/>
      <c r="P24" s="4" t="s">
        <v>83</v>
      </c>
      <c r="Q24" s="19"/>
      <c r="R24" s="19"/>
      <c r="S24" s="19"/>
      <c r="T24" s="55"/>
      <c r="U24" s="55"/>
      <c r="V24" s="56"/>
      <c r="W24" s="4"/>
      <c r="X24" s="4"/>
      <c r="Y24" s="4"/>
      <c r="Z24" s="4"/>
      <c r="AA24" s="4"/>
      <c r="AB24" s="4"/>
    </row>
    <row r="25" spans="2:28" x14ac:dyDescent="0.25">
      <c r="B25" s="9" t="s">
        <v>84</v>
      </c>
      <c r="C25" s="10">
        <v>696</v>
      </c>
      <c r="D25" s="10">
        <v>305</v>
      </c>
      <c r="E25" s="10">
        <v>233</v>
      </c>
      <c r="F25" s="10">
        <v>142</v>
      </c>
      <c r="G25" s="26">
        <v>522</v>
      </c>
      <c r="H25" s="54">
        <v>2042</v>
      </c>
      <c r="I25" s="30">
        <v>695</v>
      </c>
      <c r="J25" s="10">
        <v>397</v>
      </c>
      <c r="K25" s="10">
        <v>325</v>
      </c>
      <c r="L25" s="10">
        <v>130</v>
      </c>
      <c r="M25" s="26">
        <v>168</v>
      </c>
      <c r="N25" s="44">
        <v>2225</v>
      </c>
      <c r="P25" s="9" t="s">
        <v>84</v>
      </c>
      <c r="Q25" s="40">
        <f t="shared" ref="Q25:Q26" si="32">C25/SUM($C25:$H25)*100</f>
        <v>17.664974619289339</v>
      </c>
      <c r="R25" s="40">
        <f t="shared" ref="R25:R26" si="33">D25/SUM($C25:$H25)*100</f>
        <v>7.7411167512690353</v>
      </c>
      <c r="S25" s="40">
        <f t="shared" ref="S25:S26" si="34">E25/SUM($C25:$H25)*100</f>
        <v>5.9137055837563448</v>
      </c>
      <c r="T25" s="40">
        <f t="shared" ref="T25:T26" si="35">F25/SUM($C25:$H25)*100</f>
        <v>3.6040609137055841</v>
      </c>
      <c r="U25" s="40">
        <f t="shared" ref="U25:U26" si="36">G25/SUM($C25:$H25)*100</f>
        <v>13.248730964467004</v>
      </c>
      <c r="V25" s="154">
        <f t="shared" ref="V25:V26" si="37">H25/SUM($C25:$H25)*100</f>
        <v>51.827411167512693</v>
      </c>
      <c r="W25" s="28">
        <f t="shared" si="26"/>
        <v>17.639593908629443</v>
      </c>
      <c r="X25" s="13">
        <f t="shared" si="27"/>
        <v>10.076142131979696</v>
      </c>
      <c r="Y25" s="13">
        <f t="shared" si="28"/>
        <v>8.2487309644670042</v>
      </c>
      <c r="Z25" s="13">
        <f t="shared" si="29"/>
        <v>3.2994923857868024</v>
      </c>
      <c r="AA25" s="13">
        <f t="shared" si="30"/>
        <v>4.2639593908629436</v>
      </c>
      <c r="AB25" s="28">
        <f t="shared" si="31"/>
        <v>56.47208121827412</v>
      </c>
    </row>
    <row r="26" spans="2:28" x14ac:dyDescent="0.25">
      <c r="B26" s="9" t="s">
        <v>85</v>
      </c>
      <c r="C26" s="10">
        <v>413</v>
      </c>
      <c r="D26" s="10">
        <v>190</v>
      </c>
      <c r="E26" s="10">
        <v>96</v>
      </c>
      <c r="F26" s="10">
        <v>58</v>
      </c>
      <c r="G26" s="26">
        <v>217</v>
      </c>
      <c r="H26" s="54">
        <v>480</v>
      </c>
      <c r="I26" s="30">
        <v>405</v>
      </c>
      <c r="J26" s="10">
        <v>164</v>
      </c>
      <c r="K26" s="10">
        <v>106</v>
      </c>
      <c r="L26" s="10">
        <v>41</v>
      </c>
      <c r="M26" s="26">
        <v>46</v>
      </c>
      <c r="N26" s="44">
        <v>692</v>
      </c>
      <c r="P26" s="9" t="s">
        <v>85</v>
      </c>
      <c r="Q26" s="40">
        <f t="shared" si="32"/>
        <v>28.404401650618983</v>
      </c>
      <c r="R26" s="40">
        <f t="shared" si="33"/>
        <v>13.067400275103164</v>
      </c>
      <c r="S26" s="40">
        <f t="shared" si="34"/>
        <v>6.6024759284731767</v>
      </c>
      <c r="T26" s="40">
        <f t="shared" si="35"/>
        <v>3.9889958734525441</v>
      </c>
      <c r="U26" s="40">
        <f t="shared" si="36"/>
        <v>14.924346629986246</v>
      </c>
      <c r="V26" s="154">
        <f t="shared" si="37"/>
        <v>33.012379642365886</v>
      </c>
      <c r="W26" s="28">
        <f t="shared" si="26"/>
        <v>27.854195323246216</v>
      </c>
      <c r="X26" s="13">
        <f t="shared" si="27"/>
        <v>11.279229711141678</v>
      </c>
      <c r="Y26" s="13">
        <f t="shared" si="28"/>
        <v>7.2902338376891338</v>
      </c>
      <c r="Z26" s="13">
        <f t="shared" si="29"/>
        <v>2.8198074277854195</v>
      </c>
      <c r="AA26" s="13">
        <f t="shared" si="30"/>
        <v>3.1636863823933976</v>
      </c>
      <c r="AB26" s="28">
        <f t="shared" si="31"/>
        <v>47.592847317744152</v>
      </c>
    </row>
  </sheetData>
  <mergeCells count="7">
    <mergeCell ref="D2:E2"/>
    <mergeCell ref="C7:H7"/>
    <mergeCell ref="I7:N7"/>
    <mergeCell ref="B7:B8"/>
    <mergeCell ref="Q7:V7"/>
    <mergeCell ref="W7:AB7"/>
    <mergeCell ref="P7:P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B1" sqref="B1"/>
    </sheetView>
  </sheetViews>
  <sheetFormatPr defaultRowHeight="15" x14ac:dyDescent="0.25"/>
  <cols>
    <col min="1" max="1" width="3.42578125" style="155" customWidth="1"/>
    <col min="2" max="2" width="36" style="155" customWidth="1"/>
    <col min="3" max="27" width="11.7109375" style="155" customWidth="1"/>
    <col min="28" max="28" width="4.140625" style="155" customWidth="1"/>
    <col min="29" max="29" width="28.28515625" style="155" customWidth="1"/>
    <col min="30" max="54" width="11.7109375" style="155" customWidth="1"/>
    <col min="55" max="16384" width="9.140625" style="155"/>
  </cols>
  <sheetData>
    <row r="1" spans="1:54" ht="18" x14ac:dyDescent="0.25">
      <c r="B1" s="156" t="s">
        <v>66</v>
      </c>
    </row>
    <row r="2" spans="1:54" ht="18" x14ac:dyDescent="0.25">
      <c r="A2" s="157"/>
      <c r="B2" s="1" t="s">
        <v>121</v>
      </c>
      <c r="C2" s="244" t="s">
        <v>133</v>
      </c>
      <c r="D2" s="244"/>
    </row>
    <row r="3" spans="1:54" x14ac:dyDescent="0.25">
      <c r="B3" s="158" t="s">
        <v>69</v>
      </c>
    </row>
    <row r="4" spans="1:54" ht="18" customHeight="1" x14ac:dyDescent="0.25">
      <c r="B4" s="156" t="s">
        <v>110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54" ht="4.5" customHeight="1" x14ac:dyDescent="0.25"/>
    <row r="6" spans="1:54" x14ac:dyDescent="0.25">
      <c r="B6" s="159" t="s">
        <v>63</v>
      </c>
      <c r="P6" s="159"/>
      <c r="AC6" s="159" t="s">
        <v>64</v>
      </c>
    </row>
    <row r="7" spans="1:54" ht="24" customHeight="1" x14ac:dyDescent="0.25">
      <c r="B7" s="260" t="s">
        <v>0</v>
      </c>
      <c r="C7" s="246" t="s">
        <v>111</v>
      </c>
      <c r="D7" s="246"/>
      <c r="E7" s="246"/>
      <c r="F7" s="246"/>
      <c r="G7" s="248"/>
      <c r="H7" s="249" t="s">
        <v>112</v>
      </c>
      <c r="I7" s="246"/>
      <c r="J7" s="246"/>
      <c r="K7" s="246"/>
      <c r="L7" s="250"/>
      <c r="M7" s="251" t="s">
        <v>113</v>
      </c>
      <c r="N7" s="246"/>
      <c r="O7" s="246"/>
      <c r="P7" s="246"/>
      <c r="Q7" s="252"/>
      <c r="R7" s="262" t="s">
        <v>114</v>
      </c>
      <c r="S7" s="246"/>
      <c r="T7" s="246"/>
      <c r="U7" s="246"/>
      <c r="V7" s="263"/>
      <c r="W7" s="253" t="s">
        <v>115</v>
      </c>
      <c r="X7" s="246"/>
      <c r="Y7" s="246"/>
      <c r="Z7" s="246"/>
      <c r="AA7" s="246"/>
      <c r="AC7" s="260" t="s">
        <v>0</v>
      </c>
      <c r="AD7" s="246" t="s">
        <v>111</v>
      </c>
      <c r="AE7" s="246"/>
      <c r="AF7" s="246"/>
      <c r="AG7" s="246"/>
      <c r="AH7" s="248"/>
      <c r="AI7" s="249" t="s">
        <v>112</v>
      </c>
      <c r="AJ7" s="246"/>
      <c r="AK7" s="246"/>
      <c r="AL7" s="246"/>
      <c r="AM7" s="250"/>
      <c r="AN7" s="251" t="s">
        <v>113</v>
      </c>
      <c r="AO7" s="246"/>
      <c r="AP7" s="246"/>
      <c r="AQ7" s="246"/>
      <c r="AR7" s="252"/>
      <c r="AS7" s="262" t="s">
        <v>114</v>
      </c>
      <c r="AT7" s="246"/>
      <c r="AU7" s="246"/>
      <c r="AV7" s="246"/>
      <c r="AW7" s="263"/>
      <c r="AX7" s="253" t="s">
        <v>115</v>
      </c>
      <c r="AY7" s="246"/>
      <c r="AZ7" s="246"/>
      <c r="BA7" s="246"/>
      <c r="BB7" s="246"/>
    </row>
    <row r="8" spans="1:54" ht="21" customHeight="1" x14ac:dyDescent="0.25">
      <c r="B8" s="261"/>
      <c r="C8" s="49" t="s">
        <v>88</v>
      </c>
      <c r="D8" s="49" t="s">
        <v>89</v>
      </c>
      <c r="E8" s="49" t="s">
        <v>90</v>
      </c>
      <c r="F8" s="49" t="s">
        <v>29</v>
      </c>
      <c r="G8" s="50" t="s">
        <v>30</v>
      </c>
      <c r="H8" s="57" t="s">
        <v>88</v>
      </c>
      <c r="I8" s="49" t="s">
        <v>89</v>
      </c>
      <c r="J8" s="49" t="s">
        <v>90</v>
      </c>
      <c r="K8" s="49" t="s">
        <v>29</v>
      </c>
      <c r="L8" s="58" t="s">
        <v>30</v>
      </c>
      <c r="M8" s="69" t="s">
        <v>88</v>
      </c>
      <c r="N8" s="49" t="s">
        <v>89</v>
      </c>
      <c r="O8" s="49" t="s">
        <v>90</v>
      </c>
      <c r="P8" s="49" t="s">
        <v>29</v>
      </c>
      <c r="Q8" s="70" t="s">
        <v>30</v>
      </c>
      <c r="R8" s="174" t="s">
        <v>88</v>
      </c>
      <c r="S8" s="49" t="s">
        <v>89</v>
      </c>
      <c r="T8" s="49" t="s">
        <v>90</v>
      </c>
      <c r="U8" s="49" t="s">
        <v>29</v>
      </c>
      <c r="V8" s="175" t="s">
        <v>30</v>
      </c>
      <c r="W8" s="48" t="s">
        <v>88</v>
      </c>
      <c r="X8" s="46" t="s">
        <v>89</v>
      </c>
      <c r="Y8" s="46" t="s">
        <v>90</v>
      </c>
      <c r="Z8" s="46" t="s">
        <v>29</v>
      </c>
      <c r="AA8" s="46" t="s">
        <v>30</v>
      </c>
      <c r="AC8" s="261"/>
      <c r="AD8" s="49" t="s">
        <v>88</v>
      </c>
      <c r="AE8" s="49" t="s">
        <v>89</v>
      </c>
      <c r="AF8" s="49" t="s">
        <v>90</v>
      </c>
      <c r="AG8" s="49" t="s">
        <v>29</v>
      </c>
      <c r="AH8" s="50" t="s">
        <v>30</v>
      </c>
      <c r="AI8" s="57" t="s">
        <v>88</v>
      </c>
      <c r="AJ8" s="49" t="s">
        <v>89</v>
      </c>
      <c r="AK8" s="49" t="s">
        <v>90</v>
      </c>
      <c r="AL8" s="49" t="s">
        <v>29</v>
      </c>
      <c r="AM8" s="58" t="s">
        <v>30</v>
      </c>
      <c r="AN8" s="69" t="s">
        <v>88</v>
      </c>
      <c r="AO8" s="49" t="s">
        <v>89</v>
      </c>
      <c r="AP8" s="49" t="s">
        <v>90</v>
      </c>
      <c r="AQ8" s="49" t="s">
        <v>29</v>
      </c>
      <c r="AR8" s="70" t="s">
        <v>30</v>
      </c>
      <c r="AS8" s="174" t="s">
        <v>88</v>
      </c>
      <c r="AT8" s="49" t="s">
        <v>89</v>
      </c>
      <c r="AU8" s="49" t="s">
        <v>90</v>
      </c>
      <c r="AV8" s="49" t="s">
        <v>29</v>
      </c>
      <c r="AW8" s="175" t="s">
        <v>30</v>
      </c>
      <c r="AX8" s="48" t="s">
        <v>88</v>
      </c>
      <c r="AY8" s="49" t="s">
        <v>89</v>
      </c>
      <c r="AZ8" s="49" t="s">
        <v>90</v>
      </c>
      <c r="BA8" s="49" t="s">
        <v>29</v>
      </c>
      <c r="BB8" s="49" t="s">
        <v>30</v>
      </c>
    </row>
    <row r="9" spans="1:54" x14ac:dyDescent="0.25">
      <c r="B9" s="160" t="s">
        <v>4</v>
      </c>
      <c r="C9" s="162"/>
      <c r="D9" s="162"/>
      <c r="E9" s="162"/>
      <c r="F9" s="162"/>
      <c r="G9" s="163"/>
      <c r="H9" s="166"/>
      <c r="I9" s="162"/>
      <c r="J9" s="162"/>
      <c r="K9" s="162"/>
      <c r="L9" s="167"/>
      <c r="M9" s="170"/>
      <c r="N9" s="162"/>
      <c r="O9" s="162"/>
      <c r="P9" s="162"/>
      <c r="Q9" s="171"/>
      <c r="R9" s="176"/>
      <c r="S9" s="162"/>
      <c r="T9" s="162"/>
      <c r="U9" s="162"/>
      <c r="V9" s="177"/>
      <c r="AC9" s="160" t="s">
        <v>4</v>
      </c>
      <c r="AD9" s="162"/>
      <c r="AE9" s="162"/>
      <c r="AF9" s="162"/>
      <c r="AG9" s="162"/>
      <c r="AH9" s="163"/>
      <c r="AI9" s="166"/>
      <c r="AJ9" s="162"/>
      <c r="AK9" s="162"/>
      <c r="AL9" s="162"/>
      <c r="AM9" s="167"/>
      <c r="AN9" s="170"/>
      <c r="AO9" s="162"/>
      <c r="AP9" s="162"/>
      <c r="AQ9" s="162"/>
      <c r="AR9" s="171"/>
      <c r="AS9" s="176"/>
      <c r="AT9" s="162"/>
      <c r="AU9" s="162"/>
      <c r="AV9" s="162"/>
      <c r="AW9" s="177"/>
    </row>
    <row r="10" spans="1:54" x14ac:dyDescent="0.25">
      <c r="B10" s="6" t="s">
        <v>4</v>
      </c>
      <c r="C10" s="120">
        <v>2021</v>
      </c>
      <c r="D10" s="120">
        <v>1602</v>
      </c>
      <c r="E10" s="120">
        <v>1146</v>
      </c>
      <c r="F10" s="120">
        <v>300</v>
      </c>
      <c r="G10" s="180">
        <v>325</v>
      </c>
      <c r="H10" s="181">
        <v>1617</v>
      </c>
      <c r="I10" s="120">
        <v>1958</v>
      </c>
      <c r="J10" s="120">
        <v>1102</v>
      </c>
      <c r="K10" s="120">
        <v>313</v>
      </c>
      <c r="L10" s="182">
        <v>404</v>
      </c>
      <c r="M10" s="186">
        <v>1374</v>
      </c>
      <c r="N10" s="120">
        <v>2142</v>
      </c>
      <c r="O10" s="120">
        <v>1061</v>
      </c>
      <c r="P10" s="120">
        <v>428</v>
      </c>
      <c r="Q10" s="187">
        <v>389</v>
      </c>
      <c r="R10" s="188">
        <v>476</v>
      </c>
      <c r="S10" s="120">
        <v>1062</v>
      </c>
      <c r="T10" s="120">
        <v>2075</v>
      </c>
      <c r="U10" s="120">
        <v>488</v>
      </c>
      <c r="V10" s="189">
        <v>1293</v>
      </c>
      <c r="W10" s="190">
        <v>360</v>
      </c>
      <c r="X10" s="120">
        <v>620</v>
      </c>
      <c r="Y10" s="120">
        <v>1963</v>
      </c>
      <c r="Z10" s="120">
        <v>493</v>
      </c>
      <c r="AA10" s="120">
        <v>1958</v>
      </c>
      <c r="AC10" s="6" t="s">
        <v>4</v>
      </c>
      <c r="AD10" s="11">
        <f>(C10/SUM(C10:G10))*100</f>
        <v>37.467556544308486</v>
      </c>
      <c r="AE10" s="11">
        <f>(D10/SUM(C10:G10))*100</f>
        <v>29.699666295884313</v>
      </c>
      <c r="AF10" s="11">
        <f>(E10/SUM(C10:G10))*100</f>
        <v>21.245828698553947</v>
      </c>
      <c r="AG10" s="11">
        <f>(F10/SUM(C10:G10))*100</f>
        <v>5.5617352614015569</v>
      </c>
      <c r="AH10" s="81">
        <f>(G10/SUM(C10:G10))*100</f>
        <v>6.0252131998516871</v>
      </c>
      <c r="AI10" s="85">
        <f>(H10/SUM(H10:L10))*100</f>
        <v>29.977753058954391</v>
      </c>
      <c r="AJ10" s="11">
        <f>(I10/SUM(H10:L10))*100</f>
        <v>36.299592139414166</v>
      </c>
      <c r="AK10" s="11">
        <f>(J10/SUM(H10:L10))*100</f>
        <v>20.43010752688172</v>
      </c>
      <c r="AL10" s="11">
        <f>(K10/SUM(H10:L10))*100</f>
        <v>5.8027437893956249</v>
      </c>
      <c r="AM10" s="86">
        <f>(L10/SUM(H10:L10))*100</f>
        <v>7.4898034853540976</v>
      </c>
      <c r="AN10" s="93">
        <f>(M10/SUM(M10:Q10))*100</f>
        <v>25.472747497219135</v>
      </c>
      <c r="AO10" s="11">
        <f>(N10/SUM(M10:Q10))*100</f>
        <v>39.710789766407117</v>
      </c>
      <c r="AP10" s="11">
        <f>(O10/SUM(M10:Q10))*100</f>
        <v>19.670003707823508</v>
      </c>
      <c r="AQ10" s="11">
        <f>(P10/SUM(M10:Q10))*100</f>
        <v>7.9347423062662221</v>
      </c>
      <c r="AR10" s="94">
        <f>(Q10/SUM(M10:Q10))*100</f>
        <v>7.2117167222840184</v>
      </c>
      <c r="AS10" s="196">
        <f>(R10/SUM(R10:V10))*100</f>
        <v>8.8246199480904703</v>
      </c>
      <c r="AT10" s="11">
        <f>(S10/SUM(R10:V10))*100</f>
        <v>19.688542825361512</v>
      </c>
      <c r="AU10" s="11">
        <f>(T10/SUM(R10:V10))*100</f>
        <v>38.468668891360771</v>
      </c>
      <c r="AV10" s="11">
        <f>(U10/SUM(R10:V10))*100</f>
        <v>9.0470893585465326</v>
      </c>
      <c r="AW10" s="197">
        <f>(V10/SUM(R10:V10))*100</f>
        <v>23.971078976640712</v>
      </c>
      <c r="AX10" s="27">
        <f>(W10/SUM(W10:AA10))*100</f>
        <v>6.6740823136818683</v>
      </c>
      <c r="AY10" s="11">
        <f>(X10/SUM(W10:AA10))*100</f>
        <v>11.494252873563218</v>
      </c>
      <c r="AZ10" s="11">
        <f>(Y10/SUM(W10:AA10))*100</f>
        <v>36.39228772710419</v>
      </c>
      <c r="BA10" s="11">
        <f>(Z10/SUM(W10:AA10))*100</f>
        <v>9.1397849462365599</v>
      </c>
      <c r="BB10" s="11">
        <f>(AA10/SUM(W10:AA10))*100</f>
        <v>36.299592139414166</v>
      </c>
    </row>
    <row r="11" spans="1:54" x14ac:dyDescent="0.25">
      <c r="B11" s="160" t="s">
        <v>5</v>
      </c>
      <c r="C11" s="162"/>
      <c r="D11" s="162"/>
      <c r="E11" s="162"/>
      <c r="F11" s="162"/>
      <c r="G11" s="163"/>
      <c r="H11" s="183"/>
      <c r="I11" s="184"/>
      <c r="J11" s="184"/>
      <c r="K11" s="184"/>
      <c r="L11" s="185"/>
      <c r="M11" s="191"/>
      <c r="N11" s="184"/>
      <c r="O11" s="184"/>
      <c r="P11" s="184"/>
      <c r="Q11" s="192"/>
      <c r="R11" s="193"/>
      <c r="S11" s="184"/>
      <c r="T11" s="184"/>
      <c r="U11" s="184"/>
      <c r="V11" s="194"/>
      <c r="W11" s="195"/>
      <c r="X11" s="195"/>
      <c r="Y11" s="195"/>
      <c r="Z11" s="195"/>
      <c r="AA11" s="195"/>
      <c r="AC11" s="160" t="s">
        <v>5</v>
      </c>
      <c r="AD11" s="162"/>
      <c r="AE11" s="162"/>
      <c r="AF11" s="162"/>
      <c r="AG11" s="162"/>
      <c r="AH11" s="163"/>
      <c r="AI11" s="166"/>
      <c r="AJ11" s="162"/>
      <c r="AK11" s="162"/>
      <c r="AL11" s="162"/>
      <c r="AM11" s="167"/>
      <c r="AN11" s="170"/>
      <c r="AO11" s="162"/>
      <c r="AP11" s="162"/>
      <c r="AQ11" s="162"/>
      <c r="AR11" s="171"/>
      <c r="AS11" s="176"/>
      <c r="AT11" s="162"/>
      <c r="AU11" s="162"/>
      <c r="AV11" s="162"/>
      <c r="AW11" s="177"/>
    </row>
    <row r="12" spans="1:54" x14ac:dyDescent="0.25">
      <c r="B12" s="9" t="s">
        <v>6</v>
      </c>
      <c r="C12" s="10">
        <v>390</v>
      </c>
      <c r="D12" s="10">
        <v>336</v>
      </c>
      <c r="E12" s="10">
        <v>192</v>
      </c>
      <c r="F12" s="10">
        <v>89</v>
      </c>
      <c r="G12" s="54">
        <v>112</v>
      </c>
      <c r="H12" s="65">
        <v>304</v>
      </c>
      <c r="I12" s="10">
        <v>377</v>
      </c>
      <c r="J12" s="10">
        <v>210</v>
      </c>
      <c r="K12" s="10">
        <v>91</v>
      </c>
      <c r="L12" s="66">
        <v>137</v>
      </c>
      <c r="M12" s="77">
        <v>272</v>
      </c>
      <c r="N12" s="10">
        <v>403</v>
      </c>
      <c r="O12" s="10">
        <v>196</v>
      </c>
      <c r="P12" s="10">
        <v>117</v>
      </c>
      <c r="Q12" s="78">
        <v>131</v>
      </c>
      <c r="R12" s="230">
        <v>115</v>
      </c>
      <c r="S12" s="10">
        <v>232</v>
      </c>
      <c r="T12" s="10">
        <v>346</v>
      </c>
      <c r="U12" s="10">
        <v>134</v>
      </c>
      <c r="V12" s="231">
        <v>292</v>
      </c>
      <c r="W12" s="30">
        <v>95</v>
      </c>
      <c r="X12" s="10">
        <v>162</v>
      </c>
      <c r="Y12" s="10">
        <v>316</v>
      </c>
      <c r="Z12" s="10">
        <v>135</v>
      </c>
      <c r="AA12" s="10">
        <v>411</v>
      </c>
      <c r="AC12" s="9" t="s">
        <v>6</v>
      </c>
      <c r="AD12" s="198">
        <f t="shared" ref="AD12:AD26" si="0">(C12/SUM(C12:G12))*100</f>
        <v>34.852546916890084</v>
      </c>
      <c r="AE12" s="198">
        <f t="shared" ref="AE12:AE26" si="1">(D12/SUM(C12:G12))*100</f>
        <v>30.02680965147453</v>
      </c>
      <c r="AF12" s="198">
        <f t="shared" ref="AF12:AF26" si="2">(E12/SUM(C12:G12))*100</f>
        <v>17.158176943699733</v>
      </c>
      <c r="AG12" s="198">
        <f t="shared" ref="AG12:AG26" si="3">(F12/SUM(C12:G12))*100</f>
        <v>7.9535299374441468</v>
      </c>
      <c r="AH12" s="199">
        <f t="shared" ref="AH12:AH26" si="4">(G12/SUM(C12:G12))*100</f>
        <v>10.00893655049151</v>
      </c>
      <c r="AI12" s="200">
        <f t="shared" ref="AI12:AI26" si="5">(H12/SUM(H12:L12))*100</f>
        <v>27.167113494191241</v>
      </c>
      <c r="AJ12" s="198">
        <f t="shared" ref="AJ12:AJ26" si="6">(I12/SUM(H12:L12))*100</f>
        <v>33.690795352993746</v>
      </c>
      <c r="AK12" s="198">
        <f t="shared" ref="AK12:AK26" si="7">(J12/SUM(H12:L12))*100</f>
        <v>18.766756032171582</v>
      </c>
      <c r="AL12" s="198">
        <f t="shared" ref="AL12:AL26" si="8">(K12/SUM(H12:L12))*100</f>
        <v>8.1322609472743519</v>
      </c>
      <c r="AM12" s="201">
        <f t="shared" ref="AM12:AM26" si="9">(L12/SUM(H12:L12))*100</f>
        <v>12.243074173369079</v>
      </c>
      <c r="AN12" s="202">
        <f t="shared" ref="AN12:AN26" si="10">(M12/SUM(M12:Q12))*100</f>
        <v>24.307417336907953</v>
      </c>
      <c r="AO12" s="198">
        <f t="shared" ref="AO12:AO26" si="11">(N12/SUM(M12:Q12))*100</f>
        <v>36.014298480786415</v>
      </c>
      <c r="AP12" s="198">
        <f t="shared" ref="AP12:AP26" si="12">(O12/SUM(M12:Q12))*100</f>
        <v>17.515638963360143</v>
      </c>
      <c r="AQ12" s="198">
        <f t="shared" ref="AQ12:AQ26" si="13">(P12/SUM(M12:Q12))*100</f>
        <v>10.455764075067025</v>
      </c>
      <c r="AR12" s="203">
        <f t="shared" ref="AR12:AR26" si="14">(Q12/SUM(M12:Q12))*100</f>
        <v>11.706881143878462</v>
      </c>
      <c r="AS12" s="204">
        <f t="shared" ref="AS12:AS26" si="15">(R12/SUM(R12:V12))*100</f>
        <v>10.277033065236818</v>
      </c>
      <c r="AT12" s="198">
        <f t="shared" ref="AT12:AT26" si="16">(S12/SUM(R12:V12))*100</f>
        <v>20.732797140303845</v>
      </c>
      <c r="AU12" s="198">
        <f t="shared" ref="AU12:AU26" si="17">(T12/SUM(R12:V12))*100</f>
        <v>30.920464700625562</v>
      </c>
      <c r="AV12" s="198">
        <f t="shared" ref="AV12:AV26" si="18">(U12/SUM(R12:V12))*100</f>
        <v>11.974977658623772</v>
      </c>
      <c r="AW12" s="205">
        <f t="shared" ref="AW12:AW26" si="19">(V12/SUM(R12:V12))*100</f>
        <v>26.094727435210007</v>
      </c>
      <c r="AX12" s="206">
        <f t="shared" ref="AX12:AX25" si="20">(W12/SUM(W12:AA12))*100</f>
        <v>8.4897229669347638</v>
      </c>
      <c r="AY12" s="198">
        <f t="shared" ref="AY12:AY26" si="21">(X12/SUM(W12:AA12))*100</f>
        <v>14.47721179624665</v>
      </c>
      <c r="AZ12" s="198">
        <f t="shared" ref="AZ12:AZ26" si="22">(Y12/SUM(W12:AA12))*100</f>
        <v>28.239499553172475</v>
      </c>
      <c r="BA12" s="198">
        <f t="shared" ref="BA12:BA26" si="23">(Z12/SUM(W12:AA12))*100</f>
        <v>12.064343163538874</v>
      </c>
      <c r="BB12" s="198">
        <f t="shared" ref="BB12:BB26" si="24">(AA12/SUM(W12:AA12))*100</f>
        <v>36.729222520107243</v>
      </c>
    </row>
    <row r="13" spans="1:54" x14ac:dyDescent="0.25">
      <c r="B13" s="9" t="s">
        <v>7</v>
      </c>
      <c r="C13" s="10">
        <v>671</v>
      </c>
      <c r="D13" s="10">
        <v>615</v>
      </c>
      <c r="E13" s="10">
        <v>389</v>
      </c>
      <c r="F13" s="10">
        <v>112</v>
      </c>
      <c r="G13" s="54">
        <v>103</v>
      </c>
      <c r="H13" s="65">
        <v>538</v>
      </c>
      <c r="I13" s="10">
        <v>673</v>
      </c>
      <c r="J13" s="10">
        <v>429</v>
      </c>
      <c r="K13" s="10">
        <v>112</v>
      </c>
      <c r="L13" s="66">
        <v>138</v>
      </c>
      <c r="M13" s="77">
        <v>517</v>
      </c>
      <c r="N13" s="10">
        <v>726</v>
      </c>
      <c r="O13" s="10">
        <v>354</v>
      </c>
      <c r="P13" s="10">
        <v>167</v>
      </c>
      <c r="Q13" s="78">
        <v>126</v>
      </c>
      <c r="R13" s="230">
        <v>168</v>
      </c>
      <c r="S13" s="10">
        <v>410</v>
      </c>
      <c r="T13" s="10">
        <v>705</v>
      </c>
      <c r="U13" s="10">
        <v>170</v>
      </c>
      <c r="V13" s="231">
        <v>437</v>
      </c>
      <c r="W13" s="30">
        <v>113</v>
      </c>
      <c r="X13" s="10">
        <v>249</v>
      </c>
      <c r="Y13" s="10">
        <v>687</v>
      </c>
      <c r="Z13" s="10">
        <v>183</v>
      </c>
      <c r="AA13" s="10">
        <v>658</v>
      </c>
      <c r="AC13" s="9" t="s">
        <v>7</v>
      </c>
      <c r="AD13" s="198">
        <f t="shared" si="0"/>
        <v>35.5026455026455</v>
      </c>
      <c r="AE13" s="198">
        <f t="shared" si="1"/>
        <v>32.539682539682538</v>
      </c>
      <c r="AF13" s="198">
        <f t="shared" si="2"/>
        <v>20.582010582010582</v>
      </c>
      <c r="AG13" s="198">
        <f t="shared" si="3"/>
        <v>5.9259259259259265</v>
      </c>
      <c r="AH13" s="199">
        <f t="shared" si="4"/>
        <v>5.4497354497354493</v>
      </c>
      <c r="AI13" s="200">
        <f t="shared" si="5"/>
        <v>28.465608465608465</v>
      </c>
      <c r="AJ13" s="198">
        <f t="shared" si="6"/>
        <v>35.608465608465607</v>
      </c>
      <c r="AK13" s="198">
        <f t="shared" si="7"/>
        <v>22.698412698412699</v>
      </c>
      <c r="AL13" s="198">
        <f t="shared" si="8"/>
        <v>5.9259259259259265</v>
      </c>
      <c r="AM13" s="201">
        <f t="shared" si="9"/>
        <v>7.3015873015873023</v>
      </c>
      <c r="AN13" s="202">
        <f t="shared" si="10"/>
        <v>27.354497354497354</v>
      </c>
      <c r="AO13" s="198">
        <f t="shared" si="11"/>
        <v>38.412698412698418</v>
      </c>
      <c r="AP13" s="198">
        <f t="shared" si="12"/>
        <v>18.730158730158731</v>
      </c>
      <c r="AQ13" s="198">
        <f t="shared" si="13"/>
        <v>8.8359788359788354</v>
      </c>
      <c r="AR13" s="203">
        <f t="shared" si="14"/>
        <v>6.666666666666667</v>
      </c>
      <c r="AS13" s="204">
        <f t="shared" si="15"/>
        <v>8.8888888888888893</v>
      </c>
      <c r="AT13" s="198">
        <f t="shared" si="16"/>
        <v>21.693121693121693</v>
      </c>
      <c r="AU13" s="198">
        <f t="shared" si="17"/>
        <v>37.301587301587304</v>
      </c>
      <c r="AV13" s="198">
        <f t="shared" si="18"/>
        <v>8.9947089947089935</v>
      </c>
      <c r="AW13" s="205">
        <f t="shared" si="19"/>
        <v>23.12169312169312</v>
      </c>
      <c r="AX13" s="206">
        <f t="shared" si="20"/>
        <v>5.9788359788359786</v>
      </c>
      <c r="AY13" s="198">
        <f t="shared" si="21"/>
        <v>13.174603174603176</v>
      </c>
      <c r="AZ13" s="198">
        <f t="shared" si="22"/>
        <v>36.349206349206348</v>
      </c>
      <c r="BA13" s="198">
        <f t="shared" si="23"/>
        <v>9.6825396825396837</v>
      </c>
      <c r="BB13" s="198">
        <f t="shared" si="24"/>
        <v>34.814814814814817</v>
      </c>
    </row>
    <row r="14" spans="1:54" x14ac:dyDescent="0.25">
      <c r="B14" s="9" t="s">
        <v>8</v>
      </c>
      <c r="C14" s="10">
        <v>634</v>
      </c>
      <c r="D14" s="10">
        <v>446</v>
      </c>
      <c r="E14" s="10">
        <v>357</v>
      </c>
      <c r="F14" s="10">
        <v>68</v>
      </c>
      <c r="G14" s="54">
        <v>77</v>
      </c>
      <c r="H14" s="65">
        <v>504</v>
      </c>
      <c r="I14" s="10">
        <v>592</v>
      </c>
      <c r="J14" s="10">
        <v>315</v>
      </c>
      <c r="K14" s="10">
        <v>78</v>
      </c>
      <c r="L14" s="66">
        <v>93</v>
      </c>
      <c r="M14" s="77">
        <v>393</v>
      </c>
      <c r="N14" s="10">
        <v>654</v>
      </c>
      <c r="O14" s="10">
        <v>341</v>
      </c>
      <c r="P14" s="10">
        <v>102</v>
      </c>
      <c r="Q14" s="78">
        <v>92</v>
      </c>
      <c r="R14" s="230">
        <v>144</v>
      </c>
      <c r="S14" s="10">
        <v>293</v>
      </c>
      <c r="T14" s="10">
        <v>653</v>
      </c>
      <c r="U14" s="10">
        <v>132</v>
      </c>
      <c r="V14" s="231">
        <v>360</v>
      </c>
      <c r="W14" s="30">
        <v>108</v>
      </c>
      <c r="X14" s="10">
        <v>158</v>
      </c>
      <c r="Y14" s="10">
        <v>621</v>
      </c>
      <c r="Z14" s="10">
        <v>128</v>
      </c>
      <c r="AA14" s="10">
        <v>567</v>
      </c>
      <c r="AC14" s="9" t="s">
        <v>8</v>
      </c>
      <c r="AD14" s="198">
        <f t="shared" si="0"/>
        <v>40.075853350189632</v>
      </c>
      <c r="AE14" s="198">
        <f t="shared" si="1"/>
        <v>28.192161820480404</v>
      </c>
      <c r="AF14" s="198">
        <f t="shared" si="2"/>
        <v>22.566371681415927</v>
      </c>
      <c r="AG14" s="198">
        <f t="shared" si="3"/>
        <v>4.298356510745891</v>
      </c>
      <c r="AH14" s="199">
        <f t="shared" si="4"/>
        <v>4.8672566371681416</v>
      </c>
      <c r="AI14" s="200">
        <f t="shared" si="5"/>
        <v>31.858407079646017</v>
      </c>
      <c r="AJ14" s="198">
        <f t="shared" si="6"/>
        <v>37.420986093552465</v>
      </c>
      <c r="AK14" s="198">
        <f t="shared" si="7"/>
        <v>19.911504424778762</v>
      </c>
      <c r="AL14" s="198">
        <f t="shared" si="8"/>
        <v>4.9304677623261695</v>
      </c>
      <c r="AM14" s="201">
        <f t="shared" si="9"/>
        <v>5.8786346396965863</v>
      </c>
      <c r="AN14" s="202">
        <f t="shared" si="10"/>
        <v>24.841972187104929</v>
      </c>
      <c r="AO14" s="198">
        <f t="shared" si="11"/>
        <v>41.340075853350186</v>
      </c>
      <c r="AP14" s="198">
        <f t="shared" si="12"/>
        <v>21.554993678887485</v>
      </c>
      <c r="AQ14" s="198">
        <f t="shared" si="13"/>
        <v>6.4475347661188369</v>
      </c>
      <c r="AR14" s="203">
        <f t="shared" si="14"/>
        <v>5.8154235145385593</v>
      </c>
      <c r="AS14" s="204">
        <f t="shared" si="15"/>
        <v>9.1024020227560047</v>
      </c>
      <c r="AT14" s="198">
        <f t="shared" si="16"/>
        <v>18.520859671302148</v>
      </c>
      <c r="AU14" s="198">
        <f t="shared" si="17"/>
        <v>41.276864728192166</v>
      </c>
      <c r="AV14" s="198">
        <f t="shared" si="18"/>
        <v>8.3438685208596706</v>
      </c>
      <c r="AW14" s="205">
        <f t="shared" si="19"/>
        <v>22.756005056890015</v>
      </c>
      <c r="AX14" s="206">
        <f t="shared" si="20"/>
        <v>6.8268015170670031</v>
      </c>
      <c r="AY14" s="198">
        <f t="shared" si="21"/>
        <v>9.9873577749683946</v>
      </c>
      <c r="AZ14" s="198">
        <f t="shared" si="22"/>
        <v>39.254108723135275</v>
      </c>
      <c r="BA14" s="198">
        <f t="shared" si="23"/>
        <v>8.091024020227561</v>
      </c>
      <c r="BB14" s="198">
        <f t="shared" si="24"/>
        <v>35.840707964601769</v>
      </c>
    </row>
    <row r="15" spans="1:54" x14ac:dyDescent="0.25">
      <c r="B15" s="9" t="s">
        <v>9</v>
      </c>
      <c r="C15" s="10">
        <v>326</v>
      </c>
      <c r="D15" s="10">
        <v>205</v>
      </c>
      <c r="E15" s="10">
        <v>208</v>
      </c>
      <c r="F15" s="10">
        <v>31</v>
      </c>
      <c r="G15" s="54">
        <v>33</v>
      </c>
      <c r="H15" s="65">
        <v>271</v>
      </c>
      <c r="I15" s="10">
        <v>316</v>
      </c>
      <c r="J15" s="10">
        <v>148</v>
      </c>
      <c r="K15" s="10">
        <v>32</v>
      </c>
      <c r="L15" s="66">
        <v>36</v>
      </c>
      <c r="M15" s="77">
        <v>192</v>
      </c>
      <c r="N15" s="10">
        <v>359</v>
      </c>
      <c r="O15" s="10">
        <v>170</v>
      </c>
      <c r="P15" s="10">
        <v>42</v>
      </c>
      <c r="Q15" s="78">
        <v>40</v>
      </c>
      <c r="R15" s="230">
        <v>49</v>
      </c>
      <c r="S15" s="10">
        <v>127</v>
      </c>
      <c r="T15" s="10">
        <v>371</v>
      </c>
      <c r="U15" s="10">
        <v>52</v>
      </c>
      <c r="V15" s="231">
        <v>204</v>
      </c>
      <c r="W15" s="30">
        <v>44</v>
      </c>
      <c r="X15" s="10">
        <v>51</v>
      </c>
      <c r="Y15" s="10">
        <v>339</v>
      </c>
      <c r="Z15" s="10">
        <v>47</v>
      </c>
      <c r="AA15" s="10">
        <v>322</v>
      </c>
      <c r="AC15" s="9" t="s">
        <v>9</v>
      </c>
      <c r="AD15" s="198">
        <f t="shared" si="0"/>
        <v>40.597758405977586</v>
      </c>
      <c r="AE15" s="198">
        <f t="shared" si="1"/>
        <v>25.529265255292653</v>
      </c>
      <c r="AF15" s="198">
        <f t="shared" si="2"/>
        <v>25.90286425902864</v>
      </c>
      <c r="AG15" s="198">
        <f t="shared" si="3"/>
        <v>3.8605230386052307</v>
      </c>
      <c r="AH15" s="199">
        <f t="shared" si="4"/>
        <v>4.10958904109589</v>
      </c>
      <c r="AI15" s="200">
        <f t="shared" si="5"/>
        <v>33.748443337484431</v>
      </c>
      <c r="AJ15" s="198">
        <f t="shared" si="6"/>
        <v>39.352428393524285</v>
      </c>
      <c r="AK15" s="198">
        <f t="shared" si="7"/>
        <v>18.430884184308841</v>
      </c>
      <c r="AL15" s="198">
        <f t="shared" si="8"/>
        <v>3.9850560398505603</v>
      </c>
      <c r="AM15" s="201">
        <f t="shared" si="9"/>
        <v>4.4831880448318806</v>
      </c>
      <c r="AN15" s="202">
        <f t="shared" si="10"/>
        <v>23.910336239103362</v>
      </c>
      <c r="AO15" s="198">
        <f t="shared" si="11"/>
        <v>44.707347447073474</v>
      </c>
      <c r="AP15" s="198">
        <f t="shared" si="12"/>
        <v>21.170610211706105</v>
      </c>
      <c r="AQ15" s="198">
        <f t="shared" si="13"/>
        <v>5.230386052303861</v>
      </c>
      <c r="AR15" s="203">
        <f t="shared" si="14"/>
        <v>4.9813200498132</v>
      </c>
      <c r="AS15" s="204">
        <f t="shared" si="15"/>
        <v>6.102117061021171</v>
      </c>
      <c r="AT15" s="198">
        <f t="shared" si="16"/>
        <v>15.815691158156911</v>
      </c>
      <c r="AU15" s="198">
        <f t="shared" si="17"/>
        <v>46.201743462017433</v>
      </c>
      <c r="AV15" s="198">
        <f t="shared" si="18"/>
        <v>6.4757160647571599</v>
      </c>
      <c r="AW15" s="205">
        <f t="shared" si="19"/>
        <v>25.404732254047325</v>
      </c>
      <c r="AX15" s="206">
        <f t="shared" si="20"/>
        <v>5.4794520547945202</v>
      </c>
      <c r="AY15" s="198">
        <f t="shared" si="21"/>
        <v>6.3511830635118312</v>
      </c>
      <c r="AZ15" s="198">
        <f t="shared" si="22"/>
        <v>42.216687422166878</v>
      </c>
      <c r="BA15" s="198">
        <f t="shared" si="23"/>
        <v>5.85305105853051</v>
      </c>
      <c r="BB15" s="198">
        <f t="shared" si="24"/>
        <v>40.099626400996264</v>
      </c>
    </row>
    <row r="16" spans="1:54" x14ac:dyDescent="0.25">
      <c r="B16" s="160" t="s">
        <v>53</v>
      </c>
      <c r="C16" s="164"/>
      <c r="D16" s="164"/>
      <c r="E16" s="164"/>
      <c r="F16" s="164"/>
      <c r="G16" s="165"/>
      <c r="H16" s="168"/>
      <c r="I16" s="164"/>
      <c r="J16" s="164"/>
      <c r="K16" s="164"/>
      <c r="L16" s="169"/>
      <c r="M16" s="172"/>
      <c r="N16" s="164"/>
      <c r="O16" s="164"/>
      <c r="P16" s="164"/>
      <c r="Q16" s="173"/>
      <c r="R16" s="178"/>
      <c r="S16" s="164"/>
      <c r="T16" s="164"/>
      <c r="U16" s="164"/>
      <c r="V16" s="179"/>
      <c r="W16" s="161"/>
      <c r="X16" s="161"/>
      <c r="Y16" s="161"/>
      <c r="Z16" s="161"/>
      <c r="AA16" s="161"/>
      <c r="AC16" s="160" t="s">
        <v>53</v>
      </c>
      <c r="AD16" s="207"/>
      <c r="AE16" s="207"/>
      <c r="AF16" s="207"/>
      <c r="AG16" s="207"/>
      <c r="AH16" s="208"/>
      <c r="AI16" s="209"/>
      <c r="AJ16" s="207"/>
      <c r="AK16" s="207"/>
      <c r="AL16" s="207"/>
      <c r="AM16" s="210"/>
      <c r="AN16" s="211"/>
      <c r="AO16" s="207"/>
      <c r="AP16" s="207"/>
      <c r="AQ16" s="207"/>
      <c r="AR16" s="212"/>
      <c r="AS16" s="213"/>
      <c r="AT16" s="207"/>
      <c r="AU16" s="207"/>
      <c r="AV16" s="207"/>
      <c r="AW16" s="214"/>
      <c r="AX16" s="215"/>
      <c r="AY16" s="215"/>
      <c r="AZ16" s="215"/>
      <c r="BA16" s="215"/>
      <c r="BB16" s="215"/>
    </row>
    <row r="17" spans="2:54" x14ac:dyDescent="0.25">
      <c r="B17" s="9" t="s">
        <v>46</v>
      </c>
      <c r="C17" s="10">
        <v>552</v>
      </c>
      <c r="D17" s="10">
        <v>493</v>
      </c>
      <c r="E17" s="10">
        <v>371</v>
      </c>
      <c r="F17" s="10">
        <v>67</v>
      </c>
      <c r="G17" s="54">
        <v>80</v>
      </c>
      <c r="H17" s="65">
        <v>394</v>
      </c>
      <c r="I17" s="10">
        <v>597</v>
      </c>
      <c r="J17" s="10">
        <v>398</v>
      </c>
      <c r="K17" s="10">
        <v>74</v>
      </c>
      <c r="L17" s="66">
        <v>100</v>
      </c>
      <c r="M17" s="77">
        <v>367</v>
      </c>
      <c r="N17" s="10">
        <v>662</v>
      </c>
      <c r="O17" s="10">
        <v>327</v>
      </c>
      <c r="P17" s="10">
        <v>100</v>
      </c>
      <c r="Q17" s="78">
        <v>107</v>
      </c>
      <c r="R17" s="230">
        <v>120</v>
      </c>
      <c r="S17" s="10">
        <v>304</v>
      </c>
      <c r="T17" s="10">
        <v>662</v>
      </c>
      <c r="U17" s="10">
        <v>124</v>
      </c>
      <c r="V17" s="231">
        <v>353</v>
      </c>
      <c r="W17" s="30">
        <v>96</v>
      </c>
      <c r="X17" s="10">
        <v>144</v>
      </c>
      <c r="Y17" s="10">
        <v>624</v>
      </c>
      <c r="Z17" s="10">
        <v>118</v>
      </c>
      <c r="AA17" s="10">
        <v>581</v>
      </c>
      <c r="AC17" s="9" t="s">
        <v>46</v>
      </c>
      <c r="AD17" s="198">
        <f t="shared" si="0"/>
        <v>35.316698656429942</v>
      </c>
      <c r="AE17" s="198">
        <f t="shared" si="1"/>
        <v>31.541906589891234</v>
      </c>
      <c r="AF17" s="198">
        <f t="shared" si="2"/>
        <v>23.736404350607806</v>
      </c>
      <c r="AG17" s="198">
        <f t="shared" si="3"/>
        <v>4.2866282789507357</v>
      </c>
      <c r="AH17" s="199">
        <f t="shared" si="4"/>
        <v>5.1183621241202815</v>
      </c>
      <c r="AI17" s="200">
        <f t="shared" si="5"/>
        <v>25.207933461292388</v>
      </c>
      <c r="AJ17" s="198">
        <f t="shared" si="6"/>
        <v>38.1957773512476</v>
      </c>
      <c r="AK17" s="198">
        <f t="shared" si="7"/>
        <v>25.463851567498402</v>
      </c>
      <c r="AL17" s="198">
        <f t="shared" si="8"/>
        <v>4.7344849648112604</v>
      </c>
      <c r="AM17" s="201">
        <f t="shared" si="9"/>
        <v>6.3979526551503518</v>
      </c>
      <c r="AN17" s="202">
        <f t="shared" si="10"/>
        <v>23.480486244401792</v>
      </c>
      <c r="AO17" s="198">
        <f t="shared" si="11"/>
        <v>42.354446577095331</v>
      </c>
      <c r="AP17" s="198">
        <f t="shared" si="12"/>
        <v>20.921305182341651</v>
      </c>
      <c r="AQ17" s="198">
        <f t="shared" si="13"/>
        <v>6.3979526551503518</v>
      </c>
      <c r="AR17" s="203">
        <f t="shared" si="14"/>
        <v>6.8458093410108765</v>
      </c>
      <c r="AS17" s="204">
        <f t="shared" si="15"/>
        <v>7.6775431861804213</v>
      </c>
      <c r="AT17" s="198">
        <f t="shared" si="16"/>
        <v>19.44977607165707</v>
      </c>
      <c r="AU17" s="198">
        <f t="shared" si="17"/>
        <v>42.354446577095331</v>
      </c>
      <c r="AV17" s="198">
        <f t="shared" si="18"/>
        <v>7.9334612923864363</v>
      </c>
      <c r="AW17" s="205">
        <f t="shared" si="19"/>
        <v>22.584772872680741</v>
      </c>
      <c r="AX17" s="206">
        <f t="shared" si="20"/>
        <v>6.1420345489443378</v>
      </c>
      <c r="AY17" s="198">
        <f t="shared" si="21"/>
        <v>9.2130518234165066</v>
      </c>
      <c r="AZ17" s="198">
        <f t="shared" si="22"/>
        <v>39.923224568138195</v>
      </c>
      <c r="BA17" s="198">
        <f t="shared" si="23"/>
        <v>7.5495841330774152</v>
      </c>
      <c r="BB17" s="198">
        <f t="shared" si="24"/>
        <v>37.172104926423543</v>
      </c>
    </row>
    <row r="18" spans="2:54" x14ac:dyDescent="0.25">
      <c r="B18" s="9" t="s">
        <v>47</v>
      </c>
      <c r="C18" s="10">
        <v>215</v>
      </c>
      <c r="D18" s="10">
        <v>198</v>
      </c>
      <c r="E18" s="10">
        <v>112</v>
      </c>
      <c r="F18" s="10">
        <v>42</v>
      </c>
      <c r="G18" s="54">
        <v>49</v>
      </c>
      <c r="H18" s="65">
        <v>155</v>
      </c>
      <c r="I18" s="10">
        <v>227</v>
      </c>
      <c r="J18" s="10">
        <v>120</v>
      </c>
      <c r="K18" s="10">
        <v>44</v>
      </c>
      <c r="L18" s="66">
        <v>70</v>
      </c>
      <c r="M18" s="77">
        <v>124</v>
      </c>
      <c r="N18" s="10">
        <v>246</v>
      </c>
      <c r="O18" s="10">
        <v>131</v>
      </c>
      <c r="P18" s="10">
        <v>56</v>
      </c>
      <c r="Q18" s="78">
        <v>59</v>
      </c>
      <c r="R18" s="230">
        <v>46</v>
      </c>
      <c r="S18" s="10">
        <v>146</v>
      </c>
      <c r="T18" s="10">
        <v>209</v>
      </c>
      <c r="U18" s="10">
        <v>56</v>
      </c>
      <c r="V18" s="231">
        <v>159</v>
      </c>
      <c r="W18" s="30">
        <v>34</v>
      </c>
      <c r="X18" s="10">
        <v>85</v>
      </c>
      <c r="Y18" s="10">
        <v>199</v>
      </c>
      <c r="Z18" s="10">
        <v>63</v>
      </c>
      <c r="AA18" s="10">
        <v>235</v>
      </c>
      <c r="AC18" s="9" t="s">
        <v>47</v>
      </c>
      <c r="AD18" s="198">
        <f t="shared" si="0"/>
        <v>34.902597402597401</v>
      </c>
      <c r="AE18" s="198">
        <f t="shared" si="1"/>
        <v>32.142857142857146</v>
      </c>
      <c r="AF18" s="198">
        <f t="shared" si="2"/>
        <v>18.181818181818183</v>
      </c>
      <c r="AG18" s="198">
        <f t="shared" si="3"/>
        <v>6.8181818181818175</v>
      </c>
      <c r="AH18" s="199">
        <f t="shared" si="4"/>
        <v>7.9545454545454541</v>
      </c>
      <c r="AI18" s="200">
        <f t="shared" si="5"/>
        <v>25.162337662337663</v>
      </c>
      <c r="AJ18" s="198">
        <f t="shared" si="6"/>
        <v>36.850649350649348</v>
      </c>
      <c r="AK18" s="198">
        <f t="shared" si="7"/>
        <v>19.480519480519483</v>
      </c>
      <c r="AL18" s="198">
        <f t="shared" si="8"/>
        <v>7.1428571428571423</v>
      </c>
      <c r="AM18" s="201">
        <f t="shared" si="9"/>
        <v>11.363636363636363</v>
      </c>
      <c r="AN18" s="202">
        <f t="shared" si="10"/>
        <v>20.129870129870131</v>
      </c>
      <c r="AO18" s="198">
        <f t="shared" si="11"/>
        <v>39.935064935064936</v>
      </c>
      <c r="AP18" s="198">
        <f t="shared" si="12"/>
        <v>21.266233766233768</v>
      </c>
      <c r="AQ18" s="198">
        <f t="shared" si="13"/>
        <v>9.0909090909090917</v>
      </c>
      <c r="AR18" s="203">
        <f t="shared" si="14"/>
        <v>9.5779220779220786</v>
      </c>
      <c r="AS18" s="204">
        <f t="shared" si="15"/>
        <v>7.4675324675324672</v>
      </c>
      <c r="AT18" s="198">
        <f t="shared" si="16"/>
        <v>23.7012987012987</v>
      </c>
      <c r="AU18" s="198">
        <f t="shared" si="17"/>
        <v>33.928571428571431</v>
      </c>
      <c r="AV18" s="198">
        <f t="shared" si="18"/>
        <v>9.0909090909090917</v>
      </c>
      <c r="AW18" s="205">
        <f t="shared" si="19"/>
        <v>25.811688311688314</v>
      </c>
      <c r="AX18" s="206">
        <f t="shared" si="20"/>
        <v>5.5194805194805197</v>
      </c>
      <c r="AY18" s="198">
        <f t="shared" si="21"/>
        <v>13.7987012987013</v>
      </c>
      <c r="AZ18" s="198">
        <f t="shared" si="22"/>
        <v>32.305194805194802</v>
      </c>
      <c r="BA18" s="198">
        <f t="shared" si="23"/>
        <v>10.227272727272728</v>
      </c>
      <c r="BB18" s="198">
        <f t="shared" si="24"/>
        <v>38.149350649350652</v>
      </c>
    </row>
    <row r="19" spans="2:54" x14ac:dyDescent="0.25">
      <c r="B19" s="9" t="s">
        <v>48</v>
      </c>
      <c r="C19" s="10">
        <v>590</v>
      </c>
      <c r="D19" s="10">
        <v>482</v>
      </c>
      <c r="E19" s="10">
        <v>382</v>
      </c>
      <c r="F19" s="10">
        <v>90</v>
      </c>
      <c r="G19" s="54">
        <v>99</v>
      </c>
      <c r="H19" s="65">
        <v>497</v>
      </c>
      <c r="I19" s="10">
        <v>619</v>
      </c>
      <c r="J19" s="10">
        <v>332</v>
      </c>
      <c r="K19" s="10">
        <v>89</v>
      </c>
      <c r="L19" s="66">
        <v>106</v>
      </c>
      <c r="M19" s="77">
        <v>383</v>
      </c>
      <c r="N19" s="10">
        <v>662</v>
      </c>
      <c r="O19" s="10">
        <v>352</v>
      </c>
      <c r="P19" s="10">
        <v>140</v>
      </c>
      <c r="Q19" s="78">
        <v>106</v>
      </c>
      <c r="R19" s="230">
        <v>116</v>
      </c>
      <c r="S19" s="10">
        <v>318</v>
      </c>
      <c r="T19" s="10">
        <v>654</v>
      </c>
      <c r="U19" s="10">
        <v>150</v>
      </c>
      <c r="V19" s="231">
        <v>405</v>
      </c>
      <c r="W19" s="30">
        <v>94</v>
      </c>
      <c r="X19" s="10">
        <v>203</v>
      </c>
      <c r="Y19" s="10">
        <v>606</v>
      </c>
      <c r="Z19" s="10">
        <v>148</v>
      </c>
      <c r="AA19" s="10">
        <v>592</v>
      </c>
      <c r="AC19" s="9" t="s">
        <v>48</v>
      </c>
      <c r="AD19" s="198">
        <f t="shared" si="0"/>
        <v>35.909920876445526</v>
      </c>
      <c r="AE19" s="198">
        <f t="shared" si="1"/>
        <v>29.336579427875837</v>
      </c>
      <c r="AF19" s="198">
        <f t="shared" si="2"/>
        <v>23.250152160681679</v>
      </c>
      <c r="AG19" s="198">
        <f t="shared" si="3"/>
        <v>5.4777845404747412</v>
      </c>
      <c r="AH19" s="199">
        <f t="shared" si="4"/>
        <v>6.0255629945222156</v>
      </c>
      <c r="AI19" s="200">
        <f t="shared" si="5"/>
        <v>30.249543517954962</v>
      </c>
      <c r="AJ19" s="198">
        <f t="shared" si="6"/>
        <v>37.674984783931833</v>
      </c>
      <c r="AK19" s="198">
        <f t="shared" si="7"/>
        <v>20.206938527084599</v>
      </c>
      <c r="AL19" s="198">
        <f t="shared" si="8"/>
        <v>5.4169202678027997</v>
      </c>
      <c r="AM19" s="201">
        <f t="shared" si="9"/>
        <v>6.4516129032258061</v>
      </c>
      <c r="AN19" s="202">
        <f t="shared" si="10"/>
        <v>23.311016433353622</v>
      </c>
      <c r="AO19" s="198">
        <f t="shared" si="11"/>
        <v>40.292148508825321</v>
      </c>
      <c r="AP19" s="198">
        <f t="shared" si="12"/>
        <v>21.424223980523433</v>
      </c>
      <c r="AQ19" s="198">
        <f t="shared" si="13"/>
        <v>8.5209981740718206</v>
      </c>
      <c r="AR19" s="203">
        <f t="shared" si="14"/>
        <v>6.4516129032258061</v>
      </c>
      <c r="AS19" s="204">
        <f t="shared" si="15"/>
        <v>7.0602556299452228</v>
      </c>
      <c r="AT19" s="198">
        <f t="shared" si="16"/>
        <v>19.35483870967742</v>
      </c>
      <c r="AU19" s="198">
        <f t="shared" si="17"/>
        <v>39.805234327449782</v>
      </c>
      <c r="AV19" s="198">
        <f t="shared" si="18"/>
        <v>9.1296409007912356</v>
      </c>
      <c r="AW19" s="205">
        <f t="shared" si="19"/>
        <v>24.650030432136337</v>
      </c>
      <c r="AX19" s="206">
        <f t="shared" si="20"/>
        <v>5.7212416311625072</v>
      </c>
      <c r="AY19" s="198">
        <f t="shared" si="21"/>
        <v>12.355447352404139</v>
      </c>
      <c r="AZ19" s="198">
        <f t="shared" si="22"/>
        <v>36.88374923919659</v>
      </c>
      <c r="BA19" s="198">
        <f t="shared" si="23"/>
        <v>9.0079123554473526</v>
      </c>
      <c r="BB19" s="198">
        <f t="shared" si="24"/>
        <v>36.03164942178941</v>
      </c>
    </row>
    <row r="20" spans="2:54" x14ac:dyDescent="0.25">
      <c r="B20" s="9" t="s">
        <v>49</v>
      </c>
      <c r="C20" s="10">
        <v>64</v>
      </c>
      <c r="D20" s="10">
        <v>45</v>
      </c>
      <c r="E20" s="10">
        <v>40</v>
      </c>
      <c r="F20" s="10">
        <v>9</v>
      </c>
      <c r="G20" s="54">
        <v>7</v>
      </c>
      <c r="H20" s="65">
        <v>47</v>
      </c>
      <c r="I20" s="10">
        <v>69</v>
      </c>
      <c r="J20" s="10">
        <v>29</v>
      </c>
      <c r="K20" s="10">
        <v>11</v>
      </c>
      <c r="L20" s="66">
        <v>9</v>
      </c>
      <c r="M20" s="77">
        <v>47</v>
      </c>
      <c r="N20" s="10">
        <v>70</v>
      </c>
      <c r="O20" s="10">
        <v>31</v>
      </c>
      <c r="P20" s="10">
        <v>10</v>
      </c>
      <c r="Q20" s="78">
        <v>7</v>
      </c>
      <c r="R20" s="230">
        <v>15</v>
      </c>
      <c r="S20" s="10">
        <v>33</v>
      </c>
      <c r="T20" s="10">
        <v>64</v>
      </c>
      <c r="U20" s="10">
        <v>13</v>
      </c>
      <c r="V20" s="231">
        <v>40</v>
      </c>
      <c r="W20" s="30">
        <v>10</v>
      </c>
      <c r="X20" s="10">
        <v>17</v>
      </c>
      <c r="Y20" s="10">
        <v>58</v>
      </c>
      <c r="Z20" s="10">
        <v>14</v>
      </c>
      <c r="AA20" s="10">
        <v>66</v>
      </c>
      <c r="AC20" s="9" t="s">
        <v>49</v>
      </c>
      <c r="AD20" s="198">
        <f t="shared" si="0"/>
        <v>38.787878787878789</v>
      </c>
      <c r="AE20" s="198">
        <f t="shared" si="1"/>
        <v>27.27272727272727</v>
      </c>
      <c r="AF20" s="198">
        <f t="shared" si="2"/>
        <v>24.242424242424242</v>
      </c>
      <c r="AG20" s="198">
        <f t="shared" si="3"/>
        <v>5.4545454545454541</v>
      </c>
      <c r="AH20" s="199">
        <f t="shared" si="4"/>
        <v>4.2424242424242431</v>
      </c>
      <c r="AI20" s="200">
        <f t="shared" si="5"/>
        <v>28.484848484848484</v>
      </c>
      <c r="AJ20" s="198">
        <f t="shared" si="6"/>
        <v>41.818181818181813</v>
      </c>
      <c r="AK20" s="198">
        <f t="shared" si="7"/>
        <v>17.575757575757574</v>
      </c>
      <c r="AL20" s="198">
        <f t="shared" si="8"/>
        <v>6.666666666666667</v>
      </c>
      <c r="AM20" s="201">
        <f t="shared" si="9"/>
        <v>5.4545454545454541</v>
      </c>
      <c r="AN20" s="202">
        <f t="shared" si="10"/>
        <v>28.484848484848484</v>
      </c>
      <c r="AO20" s="198">
        <f t="shared" si="11"/>
        <v>42.424242424242422</v>
      </c>
      <c r="AP20" s="198">
        <f t="shared" si="12"/>
        <v>18.787878787878785</v>
      </c>
      <c r="AQ20" s="198">
        <f t="shared" si="13"/>
        <v>6.0606060606060606</v>
      </c>
      <c r="AR20" s="203">
        <f t="shared" si="14"/>
        <v>4.2424242424242431</v>
      </c>
      <c r="AS20" s="204">
        <f t="shared" si="15"/>
        <v>9.0909090909090917</v>
      </c>
      <c r="AT20" s="198">
        <f t="shared" si="16"/>
        <v>20</v>
      </c>
      <c r="AU20" s="198">
        <f t="shared" si="17"/>
        <v>38.787878787878789</v>
      </c>
      <c r="AV20" s="198">
        <f t="shared" si="18"/>
        <v>7.878787878787878</v>
      </c>
      <c r="AW20" s="205">
        <f t="shared" si="19"/>
        <v>24.242424242424242</v>
      </c>
      <c r="AX20" s="206">
        <f t="shared" si="20"/>
        <v>6.0606060606060606</v>
      </c>
      <c r="AY20" s="198">
        <f t="shared" si="21"/>
        <v>10.303030303030303</v>
      </c>
      <c r="AZ20" s="198">
        <f t="shared" si="22"/>
        <v>35.151515151515149</v>
      </c>
      <c r="BA20" s="198">
        <f t="shared" si="23"/>
        <v>8.4848484848484862</v>
      </c>
      <c r="BB20" s="198">
        <f t="shared" si="24"/>
        <v>40</v>
      </c>
    </row>
    <row r="21" spans="2:54" x14ac:dyDescent="0.25">
      <c r="B21" s="9" t="s">
        <v>50</v>
      </c>
      <c r="C21" s="10">
        <v>147</v>
      </c>
      <c r="D21" s="10">
        <v>83</v>
      </c>
      <c r="E21" s="10">
        <v>37</v>
      </c>
      <c r="F21" s="10">
        <v>32</v>
      </c>
      <c r="G21" s="54">
        <v>16</v>
      </c>
      <c r="H21" s="65">
        <v>157</v>
      </c>
      <c r="I21" s="10">
        <v>85</v>
      </c>
      <c r="J21" s="10">
        <v>23</v>
      </c>
      <c r="K21" s="10">
        <v>34</v>
      </c>
      <c r="L21" s="66">
        <v>16</v>
      </c>
      <c r="M21" s="77">
        <v>154</v>
      </c>
      <c r="N21" s="10">
        <v>110</v>
      </c>
      <c r="O21" s="10">
        <v>7</v>
      </c>
      <c r="P21" s="10">
        <v>28</v>
      </c>
      <c r="Q21" s="78">
        <v>16</v>
      </c>
      <c r="R21" s="230">
        <v>57</v>
      </c>
      <c r="S21" s="10">
        <v>66</v>
      </c>
      <c r="T21" s="10">
        <v>103</v>
      </c>
      <c r="U21" s="10">
        <v>43</v>
      </c>
      <c r="V21" s="231">
        <v>46</v>
      </c>
      <c r="W21" s="30">
        <v>37</v>
      </c>
      <c r="X21" s="10">
        <v>42</v>
      </c>
      <c r="Y21" s="10">
        <v>105</v>
      </c>
      <c r="Z21" s="10">
        <v>49</v>
      </c>
      <c r="AA21" s="10">
        <v>82</v>
      </c>
      <c r="AC21" s="9" t="s">
        <v>50</v>
      </c>
      <c r="AD21" s="198">
        <f t="shared" si="0"/>
        <v>46.666666666666664</v>
      </c>
      <c r="AE21" s="198">
        <f t="shared" si="1"/>
        <v>26.349206349206352</v>
      </c>
      <c r="AF21" s="198">
        <f t="shared" si="2"/>
        <v>11.746031746031745</v>
      </c>
      <c r="AG21" s="198">
        <f t="shared" si="3"/>
        <v>10.158730158730158</v>
      </c>
      <c r="AH21" s="199">
        <f t="shared" si="4"/>
        <v>5.0793650793650791</v>
      </c>
      <c r="AI21" s="200">
        <f t="shared" si="5"/>
        <v>49.841269841269842</v>
      </c>
      <c r="AJ21" s="198">
        <f t="shared" si="6"/>
        <v>26.984126984126984</v>
      </c>
      <c r="AK21" s="198">
        <f t="shared" si="7"/>
        <v>7.3015873015873023</v>
      </c>
      <c r="AL21" s="198">
        <f t="shared" si="8"/>
        <v>10.793650793650794</v>
      </c>
      <c r="AM21" s="201">
        <f t="shared" si="9"/>
        <v>5.0793650793650791</v>
      </c>
      <c r="AN21" s="202">
        <f t="shared" si="10"/>
        <v>48.888888888888886</v>
      </c>
      <c r="AO21" s="198">
        <f t="shared" si="11"/>
        <v>34.920634920634917</v>
      </c>
      <c r="AP21" s="198">
        <f t="shared" si="12"/>
        <v>2.2222222222222223</v>
      </c>
      <c r="AQ21" s="198">
        <f t="shared" si="13"/>
        <v>8.8888888888888893</v>
      </c>
      <c r="AR21" s="203">
        <f t="shared" si="14"/>
        <v>5.0793650793650791</v>
      </c>
      <c r="AS21" s="204">
        <f t="shared" si="15"/>
        <v>18.095238095238095</v>
      </c>
      <c r="AT21" s="198">
        <f t="shared" si="16"/>
        <v>20.952380952380953</v>
      </c>
      <c r="AU21" s="198">
        <f t="shared" si="17"/>
        <v>32.698412698412696</v>
      </c>
      <c r="AV21" s="198">
        <f t="shared" si="18"/>
        <v>13.65079365079365</v>
      </c>
      <c r="AW21" s="205">
        <f t="shared" si="19"/>
        <v>14.603174603174605</v>
      </c>
      <c r="AX21" s="206">
        <f t="shared" si="20"/>
        <v>11.746031746031745</v>
      </c>
      <c r="AY21" s="198">
        <f t="shared" si="21"/>
        <v>13.333333333333334</v>
      </c>
      <c r="AZ21" s="198">
        <f t="shared" si="22"/>
        <v>33.333333333333329</v>
      </c>
      <c r="BA21" s="198">
        <f t="shared" si="23"/>
        <v>15.555555555555555</v>
      </c>
      <c r="BB21" s="198">
        <f t="shared" si="24"/>
        <v>26.031746031746035</v>
      </c>
    </row>
    <row r="22" spans="2:54" x14ac:dyDescent="0.25">
      <c r="B22" s="9" t="s">
        <v>51</v>
      </c>
      <c r="C22" s="10">
        <v>85</v>
      </c>
      <c r="D22" s="10">
        <v>58</v>
      </c>
      <c r="E22" s="10">
        <v>50</v>
      </c>
      <c r="F22" s="10">
        <v>19</v>
      </c>
      <c r="G22" s="54">
        <v>12</v>
      </c>
      <c r="H22" s="65">
        <v>74</v>
      </c>
      <c r="I22" s="10">
        <v>66</v>
      </c>
      <c r="J22" s="10">
        <v>50</v>
      </c>
      <c r="K22" s="10">
        <v>18</v>
      </c>
      <c r="L22" s="66">
        <v>16</v>
      </c>
      <c r="M22" s="77">
        <v>43</v>
      </c>
      <c r="N22" s="10">
        <v>81</v>
      </c>
      <c r="O22" s="10">
        <v>61</v>
      </c>
      <c r="P22" s="10">
        <v>22</v>
      </c>
      <c r="Q22" s="78">
        <v>17</v>
      </c>
      <c r="R22" s="230">
        <v>22</v>
      </c>
      <c r="S22" s="10">
        <v>34</v>
      </c>
      <c r="T22" s="10">
        <v>98</v>
      </c>
      <c r="U22" s="10">
        <v>27</v>
      </c>
      <c r="V22" s="231">
        <v>43</v>
      </c>
      <c r="W22" s="30">
        <v>18</v>
      </c>
      <c r="X22" s="10">
        <v>24</v>
      </c>
      <c r="Y22" s="10">
        <v>92</v>
      </c>
      <c r="Z22" s="10">
        <v>26</v>
      </c>
      <c r="AA22" s="10">
        <v>64</v>
      </c>
      <c r="AC22" s="9" t="s">
        <v>51</v>
      </c>
      <c r="AD22" s="198">
        <f t="shared" si="0"/>
        <v>37.946428571428569</v>
      </c>
      <c r="AE22" s="198">
        <f t="shared" si="1"/>
        <v>25.892857142857146</v>
      </c>
      <c r="AF22" s="198">
        <f t="shared" si="2"/>
        <v>22.321428571428573</v>
      </c>
      <c r="AG22" s="198">
        <f t="shared" si="3"/>
        <v>8.4821428571428577</v>
      </c>
      <c r="AH22" s="199">
        <f t="shared" si="4"/>
        <v>5.3571428571428568</v>
      </c>
      <c r="AI22" s="200">
        <f t="shared" si="5"/>
        <v>33.035714285714285</v>
      </c>
      <c r="AJ22" s="198">
        <f t="shared" si="6"/>
        <v>29.464285714285715</v>
      </c>
      <c r="AK22" s="198">
        <f t="shared" si="7"/>
        <v>22.321428571428573</v>
      </c>
      <c r="AL22" s="198">
        <f t="shared" si="8"/>
        <v>8.0357142857142865</v>
      </c>
      <c r="AM22" s="201">
        <f t="shared" si="9"/>
        <v>7.1428571428571423</v>
      </c>
      <c r="AN22" s="202">
        <f t="shared" si="10"/>
        <v>19.196428571428573</v>
      </c>
      <c r="AO22" s="198">
        <f t="shared" si="11"/>
        <v>36.160714285714285</v>
      </c>
      <c r="AP22" s="198">
        <f t="shared" si="12"/>
        <v>27.232142857142854</v>
      </c>
      <c r="AQ22" s="198">
        <f t="shared" si="13"/>
        <v>9.8214285714285712</v>
      </c>
      <c r="AR22" s="203">
        <f t="shared" si="14"/>
        <v>7.5892857142857135</v>
      </c>
      <c r="AS22" s="204">
        <f t="shared" si="15"/>
        <v>9.8214285714285712</v>
      </c>
      <c r="AT22" s="198">
        <f t="shared" si="16"/>
        <v>15.178571428571427</v>
      </c>
      <c r="AU22" s="198">
        <f t="shared" si="17"/>
        <v>43.75</v>
      </c>
      <c r="AV22" s="198">
        <f t="shared" si="18"/>
        <v>12.053571428571429</v>
      </c>
      <c r="AW22" s="205">
        <f t="shared" si="19"/>
        <v>19.196428571428573</v>
      </c>
      <c r="AX22" s="206">
        <f t="shared" si="20"/>
        <v>8.0357142857142865</v>
      </c>
      <c r="AY22" s="198">
        <f t="shared" si="21"/>
        <v>10.714285714285714</v>
      </c>
      <c r="AZ22" s="198">
        <f t="shared" si="22"/>
        <v>41.071428571428569</v>
      </c>
      <c r="BA22" s="198">
        <f t="shared" si="23"/>
        <v>11.607142857142858</v>
      </c>
      <c r="BB22" s="198">
        <f t="shared" si="24"/>
        <v>28.571428571428569</v>
      </c>
    </row>
    <row r="23" spans="2:54" x14ac:dyDescent="0.25">
      <c r="B23" s="9" t="s">
        <v>52</v>
      </c>
      <c r="C23" s="10">
        <v>368</v>
      </c>
      <c r="D23" s="10">
        <v>243</v>
      </c>
      <c r="E23" s="10">
        <v>154</v>
      </c>
      <c r="F23" s="10">
        <v>41</v>
      </c>
      <c r="G23" s="54">
        <v>62</v>
      </c>
      <c r="H23" s="65">
        <v>293</v>
      </c>
      <c r="I23" s="10">
        <v>295</v>
      </c>
      <c r="J23" s="10">
        <v>150</v>
      </c>
      <c r="K23" s="10">
        <v>43</v>
      </c>
      <c r="L23" s="66">
        <v>87</v>
      </c>
      <c r="M23" s="77">
        <v>256</v>
      </c>
      <c r="N23" s="10">
        <v>311</v>
      </c>
      <c r="O23" s="10">
        <v>152</v>
      </c>
      <c r="P23" s="10">
        <v>72</v>
      </c>
      <c r="Q23" s="78">
        <v>77</v>
      </c>
      <c r="R23" s="230">
        <v>100</v>
      </c>
      <c r="S23" s="10">
        <v>161</v>
      </c>
      <c r="T23" s="10">
        <v>285</v>
      </c>
      <c r="U23" s="10">
        <v>75</v>
      </c>
      <c r="V23" s="231">
        <v>247</v>
      </c>
      <c r="W23" s="30">
        <v>71</v>
      </c>
      <c r="X23" s="10">
        <v>105</v>
      </c>
      <c r="Y23" s="10">
        <v>279</v>
      </c>
      <c r="Z23" s="10">
        <v>75</v>
      </c>
      <c r="AA23" s="10">
        <v>338</v>
      </c>
      <c r="AC23" s="9" t="s">
        <v>52</v>
      </c>
      <c r="AD23" s="198">
        <f t="shared" si="0"/>
        <v>42.396313364055302</v>
      </c>
      <c r="AE23" s="198">
        <f t="shared" si="1"/>
        <v>27.995391705069121</v>
      </c>
      <c r="AF23" s="198">
        <f t="shared" si="2"/>
        <v>17.741935483870968</v>
      </c>
      <c r="AG23" s="198">
        <f t="shared" si="3"/>
        <v>4.7235023041474653</v>
      </c>
      <c r="AH23" s="199">
        <f t="shared" si="4"/>
        <v>7.1428571428571423</v>
      </c>
      <c r="AI23" s="200">
        <f t="shared" si="5"/>
        <v>33.755760368663594</v>
      </c>
      <c r="AJ23" s="198">
        <f t="shared" si="6"/>
        <v>33.986175115207374</v>
      </c>
      <c r="AK23" s="198">
        <f t="shared" si="7"/>
        <v>17.281105990783409</v>
      </c>
      <c r="AL23" s="198">
        <f t="shared" si="8"/>
        <v>4.9539170506912447</v>
      </c>
      <c r="AM23" s="201">
        <f t="shared" si="9"/>
        <v>10.023041474654377</v>
      </c>
      <c r="AN23" s="202">
        <f t="shared" si="10"/>
        <v>29.493087557603687</v>
      </c>
      <c r="AO23" s="198">
        <f t="shared" si="11"/>
        <v>35.829493087557601</v>
      </c>
      <c r="AP23" s="198">
        <f t="shared" si="12"/>
        <v>17.511520737327189</v>
      </c>
      <c r="AQ23" s="198">
        <f t="shared" si="13"/>
        <v>8.2949308755760374</v>
      </c>
      <c r="AR23" s="203">
        <f t="shared" si="14"/>
        <v>8.870967741935484</v>
      </c>
      <c r="AS23" s="204">
        <f t="shared" si="15"/>
        <v>11.52073732718894</v>
      </c>
      <c r="AT23" s="198">
        <f t="shared" si="16"/>
        <v>18.548387096774192</v>
      </c>
      <c r="AU23" s="198">
        <f t="shared" si="17"/>
        <v>32.834101382488477</v>
      </c>
      <c r="AV23" s="198">
        <f t="shared" si="18"/>
        <v>8.6405529953917046</v>
      </c>
      <c r="AW23" s="205">
        <f t="shared" si="19"/>
        <v>28.456221198156683</v>
      </c>
      <c r="AX23" s="206">
        <f t="shared" si="20"/>
        <v>8.1797235023041477</v>
      </c>
      <c r="AY23" s="198">
        <f t="shared" si="21"/>
        <v>12.096774193548388</v>
      </c>
      <c r="AZ23" s="198">
        <f t="shared" si="22"/>
        <v>32.142857142857146</v>
      </c>
      <c r="BA23" s="198">
        <f t="shared" si="23"/>
        <v>8.6405529953917046</v>
      </c>
      <c r="BB23" s="198">
        <f t="shared" si="24"/>
        <v>38.940092165898612</v>
      </c>
    </row>
    <row r="24" spans="2:54" x14ac:dyDescent="0.25">
      <c r="B24" s="160" t="s">
        <v>83</v>
      </c>
      <c r="C24" s="164"/>
      <c r="D24" s="164"/>
      <c r="E24" s="164"/>
      <c r="F24" s="164"/>
      <c r="G24" s="165"/>
      <c r="H24" s="168"/>
      <c r="I24" s="164"/>
      <c r="J24" s="164"/>
      <c r="K24" s="164"/>
      <c r="L24" s="169"/>
      <c r="M24" s="172"/>
      <c r="N24" s="164"/>
      <c r="O24" s="164"/>
      <c r="P24" s="164"/>
      <c r="Q24" s="173"/>
      <c r="R24" s="178"/>
      <c r="S24" s="164"/>
      <c r="T24" s="164"/>
      <c r="U24" s="164"/>
      <c r="V24" s="179"/>
      <c r="W24" s="161"/>
      <c r="X24" s="161"/>
      <c r="Y24" s="161"/>
      <c r="Z24" s="161"/>
      <c r="AA24" s="161"/>
      <c r="AC24" s="160" t="s">
        <v>83</v>
      </c>
      <c r="AD24" s="207"/>
      <c r="AE24" s="207"/>
      <c r="AF24" s="207"/>
      <c r="AG24" s="207"/>
      <c r="AH24" s="208"/>
      <c r="AI24" s="209"/>
      <c r="AJ24" s="207"/>
      <c r="AK24" s="207"/>
      <c r="AL24" s="207"/>
      <c r="AM24" s="210"/>
      <c r="AN24" s="211"/>
      <c r="AO24" s="207"/>
      <c r="AP24" s="207"/>
      <c r="AQ24" s="207"/>
      <c r="AR24" s="212"/>
      <c r="AS24" s="213"/>
      <c r="AT24" s="207"/>
      <c r="AU24" s="207"/>
      <c r="AV24" s="207"/>
      <c r="AW24" s="214"/>
      <c r="AX24" s="215"/>
      <c r="AY24" s="215"/>
      <c r="AZ24" s="215"/>
      <c r="BA24" s="215"/>
      <c r="BB24" s="215"/>
    </row>
    <row r="25" spans="2:54" x14ac:dyDescent="0.25">
      <c r="B25" s="9" t="s">
        <v>84</v>
      </c>
      <c r="C25" s="10">
        <v>1500</v>
      </c>
      <c r="D25" s="10">
        <v>1153</v>
      </c>
      <c r="E25" s="10">
        <v>829</v>
      </c>
      <c r="F25" s="10">
        <v>223</v>
      </c>
      <c r="G25" s="54">
        <v>235</v>
      </c>
      <c r="H25" s="65">
        <v>1217</v>
      </c>
      <c r="I25" s="10">
        <v>1400</v>
      </c>
      <c r="J25" s="10">
        <v>793</v>
      </c>
      <c r="K25" s="10">
        <v>233</v>
      </c>
      <c r="L25" s="66">
        <v>297</v>
      </c>
      <c r="M25" s="77">
        <v>1059</v>
      </c>
      <c r="N25" s="10">
        <v>1534</v>
      </c>
      <c r="O25" s="10">
        <v>751</v>
      </c>
      <c r="P25" s="10">
        <v>311</v>
      </c>
      <c r="Q25" s="78">
        <v>285</v>
      </c>
      <c r="R25" s="230">
        <v>368</v>
      </c>
      <c r="S25" s="10">
        <v>790</v>
      </c>
      <c r="T25" s="10">
        <v>1472</v>
      </c>
      <c r="U25" s="10">
        <v>362</v>
      </c>
      <c r="V25" s="231">
        <v>948</v>
      </c>
      <c r="W25" s="30">
        <v>274</v>
      </c>
      <c r="X25" s="10">
        <v>486</v>
      </c>
      <c r="Y25" s="10">
        <v>1396</v>
      </c>
      <c r="Z25" s="10">
        <v>370</v>
      </c>
      <c r="AA25" s="10">
        <v>1414</v>
      </c>
      <c r="AC25" s="9" t="s">
        <v>84</v>
      </c>
      <c r="AD25" s="198">
        <f t="shared" si="0"/>
        <v>38.07106598984771</v>
      </c>
      <c r="AE25" s="198">
        <f t="shared" si="1"/>
        <v>29.263959390862944</v>
      </c>
      <c r="AF25" s="198">
        <f t="shared" si="2"/>
        <v>21.040609137055839</v>
      </c>
      <c r="AG25" s="198">
        <f t="shared" si="3"/>
        <v>5.6598984771573599</v>
      </c>
      <c r="AH25" s="199">
        <f t="shared" si="4"/>
        <v>5.9644670050761421</v>
      </c>
      <c r="AI25" s="200">
        <f t="shared" si="5"/>
        <v>30.888324873096444</v>
      </c>
      <c r="AJ25" s="198">
        <f t="shared" si="6"/>
        <v>35.532994923857871</v>
      </c>
      <c r="AK25" s="198">
        <f t="shared" si="7"/>
        <v>20.126903553299492</v>
      </c>
      <c r="AL25" s="198">
        <f t="shared" si="8"/>
        <v>5.9137055837563448</v>
      </c>
      <c r="AM25" s="201">
        <f t="shared" si="9"/>
        <v>7.5380710659898469</v>
      </c>
      <c r="AN25" s="202">
        <f t="shared" si="10"/>
        <v>26.878172588832488</v>
      </c>
      <c r="AO25" s="198">
        <f t="shared" si="11"/>
        <v>38.934010152284266</v>
      </c>
      <c r="AP25" s="198">
        <f t="shared" si="12"/>
        <v>19.060913705583758</v>
      </c>
      <c r="AQ25" s="198">
        <f t="shared" si="13"/>
        <v>7.8934010152284264</v>
      </c>
      <c r="AR25" s="203">
        <f t="shared" si="14"/>
        <v>7.2335025380710656</v>
      </c>
      <c r="AS25" s="204">
        <f t="shared" si="15"/>
        <v>9.3401015228426392</v>
      </c>
      <c r="AT25" s="198">
        <f t="shared" si="16"/>
        <v>20.050761421319795</v>
      </c>
      <c r="AU25" s="198">
        <f t="shared" si="17"/>
        <v>37.360406091370557</v>
      </c>
      <c r="AV25" s="198">
        <f t="shared" si="18"/>
        <v>9.1878172588832498</v>
      </c>
      <c r="AW25" s="205">
        <f t="shared" si="19"/>
        <v>24.060913705583754</v>
      </c>
      <c r="AX25" s="206">
        <f t="shared" si="20"/>
        <v>6.9543147208121825</v>
      </c>
      <c r="AY25" s="198">
        <f t="shared" si="21"/>
        <v>12.335025380710659</v>
      </c>
      <c r="AZ25" s="198">
        <f t="shared" si="22"/>
        <v>35.431472081218274</v>
      </c>
      <c r="BA25" s="198">
        <f t="shared" si="23"/>
        <v>9.3908629441624374</v>
      </c>
      <c r="BB25" s="198">
        <f t="shared" si="24"/>
        <v>35.888324873096444</v>
      </c>
    </row>
    <row r="26" spans="2:54" x14ac:dyDescent="0.25">
      <c r="B26" s="9" t="s">
        <v>85</v>
      </c>
      <c r="C26" s="10">
        <v>521</v>
      </c>
      <c r="D26" s="10">
        <v>449</v>
      </c>
      <c r="E26" s="10">
        <v>317</v>
      </c>
      <c r="F26" s="10">
        <v>77</v>
      </c>
      <c r="G26" s="54">
        <v>90</v>
      </c>
      <c r="H26" s="65">
        <v>400</v>
      </c>
      <c r="I26" s="10">
        <v>558</v>
      </c>
      <c r="J26" s="10">
        <v>309</v>
      </c>
      <c r="K26" s="10">
        <v>80</v>
      </c>
      <c r="L26" s="66">
        <v>107</v>
      </c>
      <c r="M26" s="77">
        <v>315</v>
      </c>
      <c r="N26" s="10">
        <v>608</v>
      </c>
      <c r="O26" s="10">
        <v>310</v>
      </c>
      <c r="P26" s="10">
        <v>117</v>
      </c>
      <c r="Q26" s="78">
        <v>104</v>
      </c>
      <c r="R26" s="230">
        <v>108</v>
      </c>
      <c r="S26" s="10">
        <v>272</v>
      </c>
      <c r="T26" s="10">
        <v>603</v>
      </c>
      <c r="U26" s="10">
        <v>126</v>
      </c>
      <c r="V26" s="231">
        <v>345</v>
      </c>
      <c r="W26" s="30">
        <v>86</v>
      </c>
      <c r="X26" s="10">
        <v>134</v>
      </c>
      <c r="Y26" s="10">
        <v>567</v>
      </c>
      <c r="Z26" s="10">
        <v>123</v>
      </c>
      <c r="AA26" s="10">
        <v>544</v>
      </c>
      <c r="AC26" s="9" t="s">
        <v>85</v>
      </c>
      <c r="AD26" s="198">
        <f t="shared" si="0"/>
        <v>35.832187070151306</v>
      </c>
      <c r="AE26" s="198">
        <f t="shared" si="1"/>
        <v>30.880330123796423</v>
      </c>
      <c r="AF26" s="198">
        <f t="shared" si="2"/>
        <v>21.801925722145803</v>
      </c>
      <c r="AG26" s="198">
        <f t="shared" si="3"/>
        <v>5.2957359009628613</v>
      </c>
      <c r="AH26" s="199">
        <f t="shared" si="4"/>
        <v>6.1898211829436036</v>
      </c>
      <c r="AI26" s="200">
        <f t="shared" si="5"/>
        <v>27.510316368638239</v>
      </c>
      <c r="AJ26" s="198">
        <f t="shared" si="6"/>
        <v>38.376891334250345</v>
      </c>
      <c r="AK26" s="198">
        <f t="shared" si="7"/>
        <v>21.251719394773041</v>
      </c>
      <c r="AL26" s="198">
        <f t="shared" si="8"/>
        <v>5.5020632737276474</v>
      </c>
      <c r="AM26" s="201">
        <f t="shared" si="9"/>
        <v>7.3590096286107283</v>
      </c>
      <c r="AN26" s="202">
        <f t="shared" si="10"/>
        <v>21.664374140302613</v>
      </c>
      <c r="AO26" s="198">
        <f t="shared" si="11"/>
        <v>41.815680880330127</v>
      </c>
      <c r="AP26" s="198">
        <f t="shared" si="12"/>
        <v>21.320495185694636</v>
      </c>
      <c r="AQ26" s="198">
        <f t="shared" si="13"/>
        <v>8.0467675378266854</v>
      </c>
      <c r="AR26" s="203">
        <f t="shared" si="14"/>
        <v>7.1526822558459422</v>
      </c>
      <c r="AS26" s="204">
        <f t="shared" si="15"/>
        <v>7.4277854195323245</v>
      </c>
      <c r="AT26" s="198">
        <f t="shared" si="16"/>
        <v>18.707015130674005</v>
      </c>
      <c r="AU26" s="198">
        <f t="shared" si="17"/>
        <v>41.471801925722147</v>
      </c>
      <c r="AV26" s="198">
        <f t="shared" si="18"/>
        <v>8.6657496561210454</v>
      </c>
      <c r="AW26" s="205">
        <f t="shared" si="19"/>
        <v>23.727647867950484</v>
      </c>
      <c r="AX26" s="206">
        <f>(W26/SUM(W26:AA26))*100</f>
        <v>5.9147180192572213</v>
      </c>
      <c r="AY26" s="198">
        <f t="shared" si="21"/>
        <v>9.2159559834938101</v>
      </c>
      <c r="AZ26" s="198">
        <f t="shared" si="22"/>
        <v>38.995873452544707</v>
      </c>
      <c r="BA26" s="198">
        <f t="shared" si="23"/>
        <v>8.4594222833562593</v>
      </c>
      <c r="BB26" s="198">
        <f t="shared" si="24"/>
        <v>37.41403026134801</v>
      </c>
    </row>
  </sheetData>
  <mergeCells count="13">
    <mergeCell ref="C2:D2"/>
    <mergeCell ref="AX7:BB7"/>
    <mergeCell ref="B7:B8"/>
    <mergeCell ref="C7:G7"/>
    <mergeCell ref="H7:L7"/>
    <mergeCell ref="M7:Q7"/>
    <mergeCell ref="R7:V7"/>
    <mergeCell ref="W7:AA7"/>
    <mergeCell ref="AC7:AC8"/>
    <mergeCell ref="AD7:AH7"/>
    <mergeCell ref="AI7:AM7"/>
    <mergeCell ref="AN7:AR7"/>
    <mergeCell ref="AS7:AW7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4" width="12.140625" customWidth="1"/>
    <col min="5" max="5" width="14.28515625" customWidth="1"/>
    <col min="6" max="22" width="12.140625" customWidth="1"/>
    <col min="23" max="23" width="3.42578125" customWidth="1"/>
    <col min="24" max="24" width="27.7109375" customWidth="1"/>
  </cols>
  <sheetData>
    <row r="1" spans="1:44" ht="18" x14ac:dyDescent="0.25">
      <c r="B1" s="1" t="s">
        <v>66</v>
      </c>
    </row>
    <row r="2" spans="1:44" ht="18" x14ac:dyDescent="0.25">
      <c r="A2" s="31"/>
      <c r="B2" s="1" t="s">
        <v>121</v>
      </c>
      <c r="D2" s="244" t="s">
        <v>133</v>
      </c>
      <c r="E2" s="244"/>
    </row>
    <row r="3" spans="1:44" x14ac:dyDescent="0.25">
      <c r="B3" s="32" t="s">
        <v>69</v>
      </c>
    </row>
    <row r="4" spans="1:44" ht="18" customHeight="1" x14ac:dyDescent="0.25">
      <c r="B4" s="1" t="s">
        <v>109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63</v>
      </c>
      <c r="X6" s="20" t="s">
        <v>64</v>
      </c>
    </row>
    <row r="7" spans="1:44" ht="24.75" customHeight="1" x14ac:dyDescent="0.25">
      <c r="B7" s="246" t="s">
        <v>0</v>
      </c>
      <c r="C7" s="246" t="s">
        <v>31</v>
      </c>
      <c r="D7" s="246"/>
      <c r="E7" s="246"/>
      <c r="F7" s="257"/>
      <c r="G7" s="248"/>
      <c r="H7" s="249" t="s">
        <v>32</v>
      </c>
      <c r="I7" s="246"/>
      <c r="J7" s="246"/>
      <c r="K7" s="257"/>
      <c r="L7" s="250"/>
      <c r="M7" s="251" t="s">
        <v>33</v>
      </c>
      <c r="N7" s="246"/>
      <c r="O7" s="246"/>
      <c r="P7" s="257"/>
      <c r="Q7" s="252"/>
      <c r="R7" s="253" t="s">
        <v>34</v>
      </c>
      <c r="S7" s="246"/>
      <c r="T7" s="246"/>
      <c r="U7" s="246"/>
      <c r="V7" s="246"/>
      <c r="X7" s="246" t="s">
        <v>0</v>
      </c>
      <c r="Y7" s="246" t="s">
        <v>31</v>
      </c>
      <c r="Z7" s="246"/>
      <c r="AA7" s="246"/>
      <c r="AB7" s="257"/>
      <c r="AC7" s="248"/>
      <c r="AD7" s="249" t="s">
        <v>32</v>
      </c>
      <c r="AE7" s="246"/>
      <c r="AF7" s="246"/>
      <c r="AG7" s="257"/>
      <c r="AH7" s="250"/>
      <c r="AI7" s="251" t="s">
        <v>33</v>
      </c>
      <c r="AJ7" s="246"/>
      <c r="AK7" s="246"/>
      <c r="AL7" s="257"/>
      <c r="AM7" s="252"/>
      <c r="AN7" s="253" t="s">
        <v>34</v>
      </c>
      <c r="AO7" s="246"/>
      <c r="AP7" s="246"/>
      <c r="AQ7" s="246"/>
      <c r="AR7" s="246"/>
    </row>
    <row r="8" spans="1:44" ht="56.25" x14ac:dyDescent="0.25">
      <c r="B8" s="247"/>
      <c r="C8" s="49" t="s">
        <v>35</v>
      </c>
      <c r="D8" s="49" t="s">
        <v>36</v>
      </c>
      <c r="E8" s="49" t="s">
        <v>37</v>
      </c>
      <c r="F8" s="25" t="s">
        <v>81</v>
      </c>
      <c r="G8" s="50" t="s">
        <v>29</v>
      </c>
      <c r="H8" s="57" t="s">
        <v>35</v>
      </c>
      <c r="I8" s="49" t="s">
        <v>36</v>
      </c>
      <c r="J8" s="49" t="s">
        <v>37</v>
      </c>
      <c r="K8" s="25" t="s">
        <v>81</v>
      </c>
      <c r="L8" s="58" t="s">
        <v>29</v>
      </c>
      <c r="M8" s="69" t="s">
        <v>35</v>
      </c>
      <c r="N8" s="49" t="s">
        <v>36</v>
      </c>
      <c r="O8" s="49" t="s">
        <v>37</v>
      </c>
      <c r="P8" s="25" t="s">
        <v>81</v>
      </c>
      <c r="Q8" s="70" t="s">
        <v>29</v>
      </c>
      <c r="R8" s="24" t="s">
        <v>35</v>
      </c>
      <c r="S8" s="14" t="s">
        <v>36</v>
      </c>
      <c r="T8" s="14" t="s">
        <v>37</v>
      </c>
      <c r="U8" s="25" t="s">
        <v>81</v>
      </c>
      <c r="V8" s="14" t="s">
        <v>29</v>
      </c>
      <c r="X8" s="247"/>
      <c r="Y8" s="49" t="s">
        <v>35</v>
      </c>
      <c r="Z8" s="49" t="s">
        <v>36</v>
      </c>
      <c r="AA8" s="49" t="s">
        <v>37</v>
      </c>
      <c r="AB8" s="25" t="s">
        <v>81</v>
      </c>
      <c r="AC8" s="50" t="s">
        <v>29</v>
      </c>
      <c r="AD8" s="57" t="s">
        <v>35</v>
      </c>
      <c r="AE8" s="49" t="s">
        <v>36</v>
      </c>
      <c r="AF8" s="49" t="s">
        <v>37</v>
      </c>
      <c r="AG8" s="25" t="s">
        <v>81</v>
      </c>
      <c r="AH8" s="58" t="s">
        <v>29</v>
      </c>
      <c r="AI8" s="69" t="s">
        <v>35</v>
      </c>
      <c r="AJ8" s="49" t="s">
        <v>36</v>
      </c>
      <c r="AK8" s="49" t="s">
        <v>37</v>
      </c>
      <c r="AL8" s="25" t="s">
        <v>81</v>
      </c>
      <c r="AM8" s="70" t="s">
        <v>29</v>
      </c>
      <c r="AN8" s="24" t="s">
        <v>35</v>
      </c>
      <c r="AO8" s="14" t="s">
        <v>36</v>
      </c>
      <c r="AP8" s="14" t="s">
        <v>37</v>
      </c>
      <c r="AQ8" s="25" t="s">
        <v>81</v>
      </c>
      <c r="AR8" s="14" t="s">
        <v>29</v>
      </c>
    </row>
    <row r="9" spans="1:44" x14ac:dyDescent="0.25">
      <c r="B9" s="4" t="s">
        <v>4</v>
      </c>
      <c r="C9" s="5"/>
      <c r="D9" s="5"/>
      <c r="E9" s="5"/>
      <c r="F9" s="5"/>
      <c r="G9" s="51"/>
      <c r="H9" s="59"/>
      <c r="I9" s="5"/>
      <c r="J9" s="5"/>
      <c r="K9" s="5"/>
      <c r="L9" s="60"/>
      <c r="M9" s="71"/>
      <c r="N9" s="5"/>
      <c r="O9" s="5"/>
      <c r="P9" s="5"/>
      <c r="Q9" s="7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51"/>
      <c r="AD9" s="59"/>
      <c r="AE9" s="5"/>
      <c r="AF9" s="5"/>
      <c r="AG9" s="5"/>
      <c r="AH9" s="60"/>
      <c r="AI9" s="71"/>
      <c r="AJ9" s="5"/>
      <c r="AK9" s="5"/>
      <c r="AL9" s="5"/>
      <c r="AM9" s="72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760</v>
      </c>
      <c r="D10" s="7">
        <v>627</v>
      </c>
      <c r="E10" s="7">
        <v>2671</v>
      </c>
      <c r="F10" s="7">
        <v>283</v>
      </c>
      <c r="G10" s="52">
        <v>1053</v>
      </c>
      <c r="H10" s="61">
        <v>409</v>
      </c>
      <c r="I10" s="7">
        <v>1161</v>
      </c>
      <c r="J10" s="7">
        <v>2446</v>
      </c>
      <c r="K10" s="7">
        <v>241</v>
      </c>
      <c r="L10" s="62">
        <v>1137</v>
      </c>
      <c r="M10" s="73">
        <v>933</v>
      </c>
      <c r="N10" s="7">
        <v>886</v>
      </c>
      <c r="O10" s="7">
        <v>2381</v>
      </c>
      <c r="P10" s="7">
        <v>246</v>
      </c>
      <c r="Q10" s="74">
        <v>948</v>
      </c>
      <c r="R10" s="29">
        <v>336</v>
      </c>
      <c r="S10" s="7">
        <v>829</v>
      </c>
      <c r="T10" s="7">
        <v>1963</v>
      </c>
      <c r="U10" s="7">
        <v>287</v>
      </c>
      <c r="V10" s="7">
        <v>1979</v>
      </c>
      <c r="X10" s="6" t="s">
        <v>4</v>
      </c>
      <c r="Y10" s="11">
        <f>C10/SUM($C10:$G10)*100</f>
        <v>14.089729328883946</v>
      </c>
      <c r="Z10" s="11">
        <f>D10/SUM($C10:$G10)*100</f>
        <v>11.624026696329254</v>
      </c>
      <c r="AA10" s="11">
        <f t="shared" ref="AA10:AC10" si="0">E10/SUM($C10:$G10)*100</f>
        <v>49.517982944011862</v>
      </c>
      <c r="AB10" s="11">
        <f t="shared" si="0"/>
        <v>5.2465702632554692</v>
      </c>
      <c r="AC10" s="81">
        <f t="shared" si="0"/>
        <v>19.521690767519466</v>
      </c>
      <c r="AD10" s="85">
        <f>H10/SUM($H10:$L10)*100</f>
        <v>7.5824990730441231</v>
      </c>
      <c r="AE10" s="11">
        <f t="shared" ref="AE10:AH10" si="1">I10/SUM($H10:$L10)*100</f>
        <v>21.523915461624028</v>
      </c>
      <c r="AF10" s="11">
        <f t="shared" si="1"/>
        <v>45.346681497960695</v>
      </c>
      <c r="AG10" s="11">
        <f t="shared" si="1"/>
        <v>4.4679273266592512</v>
      </c>
      <c r="AH10" s="86">
        <f t="shared" si="1"/>
        <v>21.078976640711904</v>
      </c>
      <c r="AI10" s="93">
        <f>M10/SUM($M10:$Q10)*100</f>
        <v>17.296996662958843</v>
      </c>
      <c r="AJ10" s="11">
        <f t="shared" ref="AJ10:AM10" si="2">N10/SUM($M10:$Q10)*100</f>
        <v>16.425658138672599</v>
      </c>
      <c r="AK10" s="11">
        <f>O10/SUM($M10:$Q10)*100</f>
        <v>44.141638857990358</v>
      </c>
      <c r="AL10" s="11">
        <f t="shared" si="2"/>
        <v>4.5606229143492776</v>
      </c>
      <c r="AM10" s="94">
        <f t="shared" si="2"/>
        <v>17.575083426028922</v>
      </c>
      <c r="AN10" s="27">
        <f>R10/SUM($R10:$V10)*100</f>
        <v>6.2291434927697438</v>
      </c>
      <c r="AO10" s="11">
        <f t="shared" ref="AO10:AR10" si="3">S10/SUM($R10:$V10)*100</f>
        <v>15.368928439006305</v>
      </c>
      <c r="AP10" s="11">
        <f t="shared" si="3"/>
        <v>36.39228772710419</v>
      </c>
      <c r="AQ10" s="11">
        <f t="shared" si="3"/>
        <v>5.3207267334074899</v>
      </c>
      <c r="AR10" s="11">
        <f t="shared" si="3"/>
        <v>36.688913607712273</v>
      </c>
    </row>
    <row r="11" spans="1:44" x14ac:dyDescent="0.25">
      <c r="B11" s="4" t="s">
        <v>5</v>
      </c>
      <c r="C11" s="8"/>
      <c r="D11" s="8"/>
      <c r="E11" s="8"/>
      <c r="F11" s="8"/>
      <c r="G11" s="53"/>
      <c r="H11" s="63"/>
      <c r="I11" s="8"/>
      <c r="J11" s="8"/>
      <c r="K11" s="8"/>
      <c r="L11" s="64"/>
      <c r="M11" s="75"/>
      <c r="N11" s="8"/>
      <c r="O11" s="8"/>
      <c r="P11" s="8"/>
      <c r="Q11" s="76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82"/>
      <c r="AD11" s="87"/>
      <c r="AE11" s="12"/>
      <c r="AF11" s="12"/>
      <c r="AG11" s="12"/>
      <c r="AH11" s="88"/>
      <c r="AI11" s="95"/>
      <c r="AJ11" s="12"/>
      <c r="AK11" s="12"/>
      <c r="AL11" s="12"/>
      <c r="AM11" s="96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92</v>
      </c>
      <c r="D12" s="10">
        <v>129</v>
      </c>
      <c r="E12" s="10">
        <v>575</v>
      </c>
      <c r="F12" s="26">
        <v>73</v>
      </c>
      <c r="G12" s="54">
        <v>250</v>
      </c>
      <c r="H12" s="65">
        <v>35</v>
      </c>
      <c r="I12" s="10">
        <v>214</v>
      </c>
      <c r="J12" s="10">
        <v>555</v>
      </c>
      <c r="K12" s="26">
        <v>56</v>
      </c>
      <c r="L12" s="66">
        <v>259</v>
      </c>
      <c r="M12" s="77">
        <v>150</v>
      </c>
      <c r="N12" s="10">
        <v>194</v>
      </c>
      <c r="O12" s="10">
        <v>505</v>
      </c>
      <c r="P12" s="26">
        <v>47</v>
      </c>
      <c r="Q12" s="78">
        <v>223</v>
      </c>
      <c r="R12" s="30">
        <v>64</v>
      </c>
      <c r="S12" s="10">
        <v>180</v>
      </c>
      <c r="T12" s="10">
        <v>419</v>
      </c>
      <c r="U12" s="10">
        <v>62</v>
      </c>
      <c r="V12" s="10">
        <v>394</v>
      </c>
      <c r="X12" s="9" t="s">
        <v>6</v>
      </c>
      <c r="Y12" s="13">
        <f t="shared" ref="Y12:Y15" si="4">C12/SUM($C12:$G12)*100</f>
        <v>8.2216264521894544</v>
      </c>
      <c r="Z12" s="13">
        <f t="shared" ref="Z12:Z15" si="5">D12/SUM($C12:$G12)*100</f>
        <v>11.528150134048257</v>
      </c>
      <c r="AA12" s="13">
        <f t="shared" ref="AA12:AA15" si="6">E12/SUM($C12:$G12)*100</f>
        <v>51.385165326184094</v>
      </c>
      <c r="AB12" s="36">
        <f t="shared" ref="AB12:AB15" si="7">F12/SUM($C12:$G12)*100</f>
        <v>6.5236818588025018</v>
      </c>
      <c r="AC12" s="83">
        <f t="shared" ref="AC12:AC15" si="8">G12/SUM($C12:$G12)*100</f>
        <v>22.34137622877569</v>
      </c>
      <c r="AD12" s="89">
        <f t="shared" ref="AD12:AD15" si="9">H12/SUM($H12:$L12)*100</f>
        <v>3.1277926720285967</v>
      </c>
      <c r="AE12" s="13">
        <f t="shared" ref="AE12:AE15" si="10">I12/SUM($H12:$L12)*100</f>
        <v>19.124218051831992</v>
      </c>
      <c r="AF12" s="13">
        <f t="shared" ref="AF12:AF15" si="11">J12/SUM($H12:$L12)*100</f>
        <v>49.597855227882036</v>
      </c>
      <c r="AG12" s="36">
        <f t="shared" ref="AG12:AG15" si="12">K12/SUM($H12:$L12)*100</f>
        <v>5.0044682752457552</v>
      </c>
      <c r="AH12" s="90">
        <f t="shared" ref="AH12:AH15" si="13">L12/SUM($H12:$L12)*100</f>
        <v>23.145665773011618</v>
      </c>
      <c r="AI12" s="97">
        <f t="shared" ref="AI12:AI15" si="14">M12/SUM($M12:$Q12)*100</f>
        <v>13.404825737265416</v>
      </c>
      <c r="AJ12" s="13">
        <f t="shared" ref="AJ12:AJ15" si="15">N12/SUM($M12:$Q12)*100</f>
        <v>17.336907953529938</v>
      </c>
      <c r="AK12" s="13">
        <f t="shared" ref="AK12:AK15" si="16">O12/SUM($M12:$Q12)*100</f>
        <v>45.129579982126899</v>
      </c>
      <c r="AL12" s="36">
        <f t="shared" ref="AL12:AL15" si="17">P12/SUM($M12:$Q12)*100</f>
        <v>4.2001787310098297</v>
      </c>
      <c r="AM12" s="98">
        <f t="shared" ref="AM12:AM15" si="18">Q12/SUM($M12:$Q12)*100</f>
        <v>19.928507596067917</v>
      </c>
      <c r="AN12" s="28">
        <f t="shared" ref="AN12:AN15" si="19">R12/SUM($R12:$V12)*100</f>
        <v>5.7193923145665773</v>
      </c>
      <c r="AO12" s="13">
        <f t="shared" ref="AO12:AO15" si="20">S12/SUM($R12:$V12)*100</f>
        <v>16.085790884718499</v>
      </c>
      <c r="AP12" s="13">
        <f t="shared" ref="AP12:AP15" si="21">T12/SUM($R12:$V12)*100</f>
        <v>37.444146559428063</v>
      </c>
      <c r="AQ12" s="13">
        <f t="shared" ref="AQ12:AQ15" si="22">U12/SUM($R12:$V12)*100</f>
        <v>5.5406613047363713</v>
      </c>
      <c r="AR12" s="13">
        <f t="shared" ref="AR12:AR15" si="23">V12/SUM($R12:$V12)*100</f>
        <v>35.210008936550494</v>
      </c>
    </row>
    <row r="13" spans="1:44" x14ac:dyDescent="0.25">
      <c r="B13" s="9" t="s">
        <v>7</v>
      </c>
      <c r="C13" s="10">
        <v>256</v>
      </c>
      <c r="D13" s="10">
        <v>232</v>
      </c>
      <c r="E13" s="10">
        <v>926</v>
      </c>
      <c r="F13" s="26">
        <v>91</v>
      </c>
      <c r="G13" s="54">
        <v>385</v>
      </c>
      <c r="H13" s="65">
        <v>139</v>
      </c>
      <c r="I13" s="10">
        <v>440</v>
      </c>
      <c r="J13" s="10">
        <v>803</v>
      </c>
      <c r="K13" s="26">
        <v>82</v>
      </c>
      <c r="L13" s="66">
        <v>426</v>
      </c>
      <c r="M13" s="77">
        <v>391</v>
      </c>
      <c r="N13" s="10">
        <v>306</v>
      </c>
      <c r="O13" s="10">
        <v>790</v>
      </c>
      <c r="P13" s="26">
        <v>64</v>
      </c>
      <c r="Q13" s="78">
        <v>339</v>
      </c>
      <c r="R13" s="30">
        <v>107</v>
      </c>
      <c r="S13" s="10">
        <v>283</v>
      </c>
      <c r="T13" s="10">
        <v>685</v>
      </c>
      <c r="U13" s="10">
        <v>101</v>
      </c>
      <c r="V13" s="10">
        <v>714</v>
      </c>
      <c r="X13" s="9" t="s">
        <v>7</v>
      </c>
      <c r="Y13" s="13">
        <f t="shared" si="4"/>
        <v>13.544973544973546</v>
      </c>
      <c r="Z13" s="13">
        <f t="shared" si="5"/>
        <v>12.275132275132275</v>
      </c>
      <c r="AA13" s="13">
        <f t="shared" si="6"/>
        <v>48.994708994708994</v>
      </c>
      <c r="AB13" s="36">
        <f t="shared" si="7"/>
        <v>4.8148148148148149</v>
      </c>
      <c r="AC13" s="83">
        <f t="shared" si="8"/>
        <v>20.37037037037037</v>
      </c>
      <c r="AD13" s="89">
        <f t="shared" si="9"/>
        <v>7.3544973544973535</v>
      </c>
      <c r="AE13" s="13">
        <f t="shared" si="10"/>
        <v>23.280423280423278</v>
      </c>
      <c r="AF13" s="13">
        <f t="shared" si="11"/>
        <v>42.486772486772487</v>
      </c>
      <c r="AG13" s="36">
        <f t="shared" si="12"/>
        <v>4.3386243386243386</v>
      </c>
      <c r="AH13" s="90">
        <f t="shared" si="13"/>
        <v>22.539682539682541</v>
      </c>
      <c r="AI13" s="97">
        <f t="shared" si="14"/>
        <v>20.68783068783069</v>
      </c>
      <c r="AJ13" s="13">
        <f t="shared" si="15"/>
        <v>16.19047619047619</v>
      </c>
      <c r="AK13" s="13">
        <f t="shared" si="16"/>
        <v>41.798941798941797</v>
      </c>
      <c r="AL13" s="36">
        <f t="shared" si="17"/>
        <v>3.3862433862433865</v>
      </c>
      <c r="AM13" s="98">
        <f t="shared" si="18"/>
        <v>17.936507936507937</v>
      </c>
      <c r="AN13" s="28">
        <f t="shared" si="19"/>
        <v>5.6613756613756614</v>
      </c>
      <c r="AO13" s="13">
        <f t="shared" si="20"/>
        <v>14.973544973544971</v>
      </c>
      <c r="AP13" s="13">
        <f t="shared" si="21"/>
        <v>36.243386243386247</v>
      </c>
      <c r="AQ13" s="13">
        <f t="shared" si="22"/>
        <v>5.3439153439153442</v>
      </c>
      <c r="AR13" s="13">
        <f t="shared" si="23"/>
        <v>37.777777777777779</v>
      </c>
    </row>
    <row r="14" spans="1:44" x14ac:dyDescent="0.25">
      <c r="B14" s="9" t="s">
        <v>8</v>
      </c>
      <c r="C14" s="10">
        <v>317</v>
      </c>
      <c r="D14" s="10">
        <v>173</v>
      </c>
      <c r="E14" s="10">
        <v>738</v>
      </c>
      <c r="F14" s="26">
        <v>66</v>
      </c>
      <c r="G14" s="54">
        <v>288</v>
      </c>
      <c r="H14" s="65">
        <v>188</v>
      </c>
      <c r="I14" s="10">
        <v>361</v>
      </c>
      <c r="J14" s="10">
        <v>665</v>
      </c>
      <c r="K14" s="26">
        <v>60</v>
      </c>
      <c r="L14" s="66">
        <v>308</v>
      </c>
      <c r="M14" s="77">
        <v>293</v>
      </c>
      <c r="N14" s="10">
        <v>230</v>
      </c>
      <c r="O14" s="10">
        <v>723</v>
      </c>
      <c r="P14" s="26">
        <v>79</v>
      </c>
      <c r="Q14" s="78">
        <v>257</v>
      </c>
      <c r="R14" s="30">
        <v>100</v>
      </c>
      <c r="S14" s="10">
        <v>238</v>
      </c>
      <c r="T14" s="10">
        <v>575</v>
      </c>
      <c r="U14" s="10">
        <v>82</v>
      </c>
      <c r="V14" s="10">
        <v>587</v>
      </c>
      <c r="X14" s="9" t="s">
        <v>8</v>
      </c>
      <c r="Y14" s="13">
        <f t="shared" si="4"/>
        <v>20.037926675094816</v>
      </c>
      <c r="Z14" s="13">
        <f t="shared" si="5"/>
        <v>10.935524652338811</v>
      </c>
      <c r="AA14" s="13">
        <f t="shared" si="6"/>
        <v>46.649810366624529</v>
      </c>
      <c r="AB14" s="36">
        <f t="shared" si="7"/>
        <v>4.1719342604298353</v>
      </c>
      <c r="AC14" s="83">
        <f t="shared" si="8"/>
        <v>18.204804045512009</v>
      </c>
      <c r="AD14" s="89">
        <f t="shared" si="9"/>
        <v>11.883691529709228</v>
      </c>
      <c r="AE14" s="13">
        <f t="shared" si="10"/>
        <v>22.819216182048041</v>
      </c>
      <c r="AF14" s="13">
        <f t="shared" si="11"/>
        <v>42.035398230088497</v>
      </c>
      <c r="AG14" s="36">
        <f t="shared" si="12"/>
        <v>3.7926675094816691</v>
      </c>
      <c r="AH14" s="90">
        <f t="shared" si="13"/>
        <v>19.469026548672566</v>
      </c>
      <c r="AI14" s="97">
        <f t="shared" si="14"/>
        <v>18.520859671302148</v>
      </c>
      <c r="AJ14" s="13">
        <f t="shared" si="15"/>
        <v>14.538558786346398</v>
      </c>
      <c r="AK14" s="13">
        <f t="shared" si="16"/>
        <v>45.70164348925411</v>
      </c>
      <c r="AL14" s="36">
        <f t="shared" si="17"/>
        <v>4.9936788874841973</v>
      </c>
      <c r="AM14" s="98">
        <f t="shared" si="18"/>
        <v>16.245259165613149</v>
      </c>
      <c r="AN14" s="28">
        <f t="shared" si="19"/>
        <v>6.3211125158027803</v>
      </c>
      <c r="AO14" s="13">
        <f t="shared" si="20"/>
        <v>15.044247787610621</v>
      </c>
      <c r="AP14" s="13">
        <f t="shared" si="21"/>
        <v>36.346396965865992</v>
      </c>
      <c r="AQ14" s="13">
        <f t="shared" si="22"/>
        <v>5.1833122629582808</v>
      </c>
      <c r="AR14" s="13">
        <f t="shared" si="23"/>
        <v>37.104930467762323</v>
      </c>
    </row>
    <row r="15" spans="1:44" x14ac:dyDescent="0.25">
      <c r="B15" s="9" t="s">
        <v>9</v>
      </c>
      <c r="C15" s="10">
        <v>95</v>
      </c>
      <c r="D15" s="10">
        <v>93</v>
      </c>
      <c r="E15" s="10">
        <v>432</v>
      </c>
      <c r="F15" s="26">
        <v>53</v>
      </c>
      <c r="G15" s="54">
        <v>130</v>
      </c>
      <c r="H15" s="65">
        <v>47</v>
      </c>
      <c r="I15" s="10">
        <v>146</v>
      </c>
      <c r="J15" s="10">
        <v>423</v>
      </c>
      <c r="K15" s="26">
        <v>43</v>
      </c>
      <c r="L15" s="66">
        <v>144</v>
      </c>
      <c r="M15" s="77">
        <v>99</v>
      </c>
      <c r="N15" s="10">
        <v>156</v>
      </c>
      <c r="O15" s="10">
        <v>363</v>
      </c>
      <c r="P15" s="26">
        <v>56</v>
      </c>
      <c r="Q15" s="78">
        <v>129</v>
      </c>
      <c r="R15" s="30">
        <v>65</v>
      </c>
      <c r="S15" s="10">
        <v>128</v>
      </c>
      <c r="T15" s="10">
        <v>284</v>
      </c>
      <c r="U15" s="10">
        <v>42</v>
      </c>
      <c r="V15" s="10">
        <v>284</v>
      </c>
      <c r="X15" s="9" t="s">
        <v>9</v>
      </c>
      <c r="Y15" s="13">
        <f t="shared" si="4"/>
        <v>11.830635118306351</v>
      </c>
      <c r="Z15" s="13">
        <f t="shared" si="5"/>
        <v>11.581569115815691</v>
      </c>
      <c r="AA15" s="13">
        <f t="shared" si="6"/>
        <v>53.798256537982567</v>
      </c>
      <c r="AB15" s="36">
        <f t="shared" si="7"/>
        <v>6.6002490660024904</v>
      </c>
      <c r="AC15" s="83">
        <f t="shared" si="8"/>
        <v>16.189290161892902</v>
      </c>
      <c r="AD15" s="89">
        <f t="shared" si="9"/>
        <v>5.85305105853051</v>
      </c>
      <c r="AE15" s="13">
        <f t="shared" si="10"/>
        <v>18.181818181818183</v>
      </c>
      <c r="AF15" s="13">
        <f t="shared" si="11"/>
        <v>52.677459526774598</v>
      </c>
      <c r="AG15" s="36">
        <f t="shared" si="12"/>
        <v>5.3549190535491906</v>
      </c>
      <c r="AH15" s="90">
        <f t="shared" si="13"/>
        <v>17.932752179327522</v>
      </c>
      <c r="AI15" s="97">
        <f t="shared" si="14"/>
        <v>12.328767123287671</v>
      </c>
      <c r="AJ15" s="13">
        <f t="shared" si="15"/>
        <v>19.427148194271481</v>
      </c>
      <c r="AK15" s="13">
        <f t="shared" si="16"/>
        <v>45.205479452054789</v>
      </c>
      <c r="AL15" s="36">
        <f t="shared" si="17"/>
        <v>6.973848069738481</v>
      </c>
      <c r="AM15" s="98">
        <f t="shared" si="18"/>
        <v>16.064757160647574</v>
      </c>
      <c r="AN15" s="28">
        <f t="shared" si="19"/>
        <v>8.0946450809464512</v>
      </c>
      <c r="AO15" s="13">
        <f t="shared" si="20"/>
        <v>15.940224159402241</v>
      </c>
      <c r="AP15" s="13">
        <f t="shared" si="21"/>
        <v>35.367372353673723</v>
      </c>
      <c r="AQ15" s="13">
        <f t="shared" si="22"/>
        <v>5.230386052303861</v>
      </c>
      <c r="AR15" s="13">
        <f t="shared" si="23"/>
        <v>35.367372353673723</v>
      </c>
    </row>
    <row r="16" spans="1:44" x14ac:dyDescent="0.25">
      <c r="B16" s="4" t="s">
        <v>53</v>
      </c>
      <c r="C16" s="8"/>
      <c r="D16" s="8"/>
      <c r="E16" s="8"/>
      <c r="F16" s="8"/>
      <c r="G16" s="53"/>
      <c r="H16" s="63"/>
      <c r="I16" s="8"/>
      <c r="J16" s="8"/>
      <c r="K16" s="8"/>
      <c r="L16" s="64"/>
      <c r="M16" s="75"/>
      <c r="N16" s="8"/>
      <c r="O16" s="8"/>
      <c r="P16" s="8"/>
      <c r="Q16" s="76"/>
      <c r="R16" s="8"/>
      <c r="S16" s="8"/>
      <c r="T16" s="8"/>
      <c r="U16" s="8"/>
      <c r="V16" s="8"/>
      <c r="X16" s="4" t="s">
        <v>53</v>
      </c>
      <c r="Y16" s="8"/>
      <c r="Z16" s="8"/>
      <c r="AA16" s="8"/>
      <c r="AB16" s="8"/>
      <c r="AC16" s="53"/>
      <c r="AD16" s="63"/>
      <c r="AE16" s="8"/>
      <c r="AF16" s="8"/>
      <c r="AG16" s="8"/>
      <c r="AH16" s="64"/>
      <c r="AI16" s="75"/>
      <c r="AJ16" s="8"/>
      <c r="AK16" s="8"/>
      <c r="AL16" s="8"/>
      <c r="AM16" s="76"/>
      <c r="AN16" s="8"/>
      <c r="AO16" s="8"/>
      <c r="AP16" s="8"/>
      <c r="AQ16" s="8"/>
      <c r="AR16" s="8"/>
    </row>
    <row r="17" spans="2:44" x14ac:dyDescent="0.25">
      <c r="B17" s="9" t="s">
        <v>46</v>
      </c>
      <c r="C17" s="10">
        <v>284</v>
      </c>
      <c r="D17" s="10">
        <v>185</v>
      </c>
      <c r="E17" s="10">
        <v>754</v>
      </c>
      <c r="F17" s="26">
        <v>71</v>
      </c>
      <c r="G17" s="54">
        <v>269</v>
      </c>
      <c r="H17" s="65">
        <v>153</v>
      </c>
      <c r="I17" s="10">
        <v>391</v>
      </c>
      <c r="J17" s="10">
        <v>691</v>
      </c>
      <c r="K17" s="26">
        <v>62</v>
      </c>
      <c r="L17" s="66">
        <v>266</v>
      </c>
      <c r="M17" s="77">
        <v>241</v>
      </c>
      <c r="N17" s="10">
        <v>243</v>
      </c>
      <c r="O17" s="10">
        <v>758</v>
      </c>
      <c r="P17" s="26">
        <v>82</v>
      </c>
      <c r="Q17" s="78">
        <v>239</v>
      </c>
      <c r="R17" s="30">
        <v>99</v>
      </c>
      <c r="S17" s="10">
        <v>250</v>
      </c>
      <c r="T17" s="10">
        <v>582</v>
      </c>
      <c r="U17" s="10">
        <v>69</v>
      </c>
      <c r="V17" s="10">
        <v>563</v>
      </c>
      <c r="X17" s="9" t="s">
        <v>46</v>
      </c>
      <c r="Y17" s="13">
        <f t="shared" ref="Y17:Y23" si="24">C17/SUM($C17:$G17)*100</f>
        <v>18.170185540626999</v>
      </c>
      <c r="Z17" s="13">
        <f t="shared" ref="Z17:Z23" si="25">D17/SUM($C17:$G17)*100</f>
        <v>11.83621241202815</v>
      </c>
      <c r="AA17" s="13">
        <f t="shared" ref="AA17:AA23" si="26">E17/SUM($C17:$G17)*100</f>
        <v>48.240563019833651</v>
      </c>
      <c r="AB17" s="36">
        <f t="shared" ref="AB17:AB23" si="27">F17/SUM($C17:$G17)*100</f>
        <v>4.5425463851567498</v>
      </c>
      <c r="AC17" s="83">
        <f t="shared" ref="AC17:AC23" si="28">G17/SUM($C17:$G17)*100</f>
        <v>17.210492642354446</v>
      </c>
      <c r="AD17" s="89">
        <f t="shared" ref="AD17:AD23" si="29">H17/SUM($H17:$L17)*100</f>
        <v>9.7888675623800374</v>
      </c>
      <c r="AE17" s="13">
        <f t="shared" ref="AE17:AE23" si="30">I17/SUM($H17:$L17)*100</f>
        <v>25.015994881637877</v>
      </c>
      <c r="AF17" s="13">
        <f t="shared" ref="AF17:AF23" si="31">J17/SUM($H17:$L17)*100</f>
        <v>44.209852847088932</v>
      </c>
      <c r="AG17" s="36">
        <f t="shared" ref="AG17:AG23" si="32">K17/SUM($H17:$L17)*100</f>
        <v>3.9667306461932181</v>
      </c>
      <c r="AH17" s="90">
        <f t="shared" ref="AH17:AH23" si="33">L17/SUM($H17:$L17)*100</f>
        <v>17.018554062699938</v>
      </c>
      <c r="AI17" s="97">
        <f t="shared" ref="AI17:AI23" si="34">M17/SUM($M17:$Q17)*100</f>
        <v>15.419065898912349</v>
      </c>
      <c r="AJ17" s="13">
        <f t="shared" ref="AJ17:AJ23" si="35">N17/SUM($M17:$Q17)*100</f>
        <v>15.547024952015356</v>
      </c>
      <c r="AK17" s="13">
        <f t="shared" ref="AK17:AK23" si="36">O17/SUM($M17:$Q17)*100</f>
        <v>48.496481126039669</v>
      </c>
      <c r="AL17" s="36">
        <f t="shared" ref="AL17:AL23" si="37">P17/SUM($M17:$Q17)*100</f>
        <v>5.2463211772232885</v>
      </c>
      <c r="AM17" s="98">
        <f t="shared" ref="AM17:AM23" si="38">Q17/SUM($M17:$Q17)*100</f>
        <v>15.29110684580934</v>
      </c>
      <c r="AN17" s="28">
        <f t="shared" ref="AN17:AN23" si="39">R17/SUM($R17:$V17)*100</f>
        <v>6.3339731285988483</v>
      </c>
      <c r="AO17" s="13">
        <f t="shared" ref="AO17:AO23" si="40">S17/SUM($R17:$V17)*100</f>
        <v>15.99488163787588</v>
      </c>
      <c r="AP17" s="13">
        <f t="shared" ref="AP17:AP23" si="41">T17/SUM($R17:$V17)*100</f>
        <v>37.236084452975049</v>
      </c>
      <c r="AQ17" s="13">
        <f t="shared" ref="AQ17:AQ23" si="42">U17/SUM($R17:$V17)*100</f>
        <v>4.4145873320537428</v>
      </c>
      <c r="AR17" s="13">
        <f t="shared" ref="AR17:AR23" si="43">V17/SUM($R17:$V17)*100</f>
        <v>36.020473448496482</v>
      </c>
    </row>
    <row r="18" spans="2:44" x14ac:dyDescent="0.25">
      <c r="B18" s="9" t="s">
        <v>47</v>
      </c>
      <c r="C18" s="10">
        <v>60</v>
      </c>
      <c r="D18" s="10">
        <v>59</v>
      </c>
      <c r="E18" s="10">
        <v>330</v>
      </c>
      <c r="F18" s="26">
        <v>39</v>
      </c>
      <c r="G18" s="54">
        <v>128</v>
      </c>
      <c r="H18" s="65">
        <v>34</v>
      </c>
      <c r="I18" s="10">
        <v>99</v>
      </c>
      <c r="J18" s="10">
        <v>299</v>
      </c>
      <c r="K18" s="26">
        <v>31</v>
      </c>
      <c r="L18" s="66">
        <v>153</v>
      </c>
      <c r="M18" s="77">
        <v>83</v>
      </c>
      <c r="N18" s="10">
        <v>88</v>
      </c>
      <c r="O18" s="10">
        <v>282</v>
      </c>
      <c r="P18" s="26">
        <v>33</v>
      </c>
      <c r="Q18" s="78">
        <v>130</v>
      </c>
      <c r="R18" s="30">
        <v>21</v>
      </c>
      <c r="S18" s="10">
        <v>55</v>
      </c>
      <c r="T18" s="10">
        <v>270</v>
      </c>
      <c r="U18" s="10">
        <v>44</v>
      </c>
      <c r="V18" s="10">
        <v>226</v>
      </c>
      <c r="X18" s="9" t="s">
        <v>47</v>
      </c>
      <c r="Y18" s="13">
        <f t="shared" si="24"/>
        <v>9.7402597402597415</v>
      </c>
      <c r="Z18" s="13">
        <f t="shared" si="25"/>
        <v>9.5779220779220786</v>
      </c>
      <c r="AA18" s="13">
        <f t="shared" si="26"/>
        <v>53.571428571428569</v>
      </c>
      <c r="AB18" s="36">
        <f t="shared" si="27"/>
        <v>6.3311688311688306</v>
      </c>
      <c r="AC18" s="83">
        <f t="shared" si="28"/>
        <v>20.779220779220779</v>
      </c>
      <c r="AD18" s="89">
        <f t="shared" si="29"/>
        <v>5.5194805194805197</v>
      </c>
      <c r="AE18" s="13">
        <f t="shared" si="30"/>
        <v>16.071428571428573</v>
      </c>
      <c r="AF18" s="13">
        <f t="shared" si="31"/>
        <v>48.538961038961034</v>
      </c>
      <c r="AG18" s="36">
        <f t="shared" si="32"/>
        <v>5.0324675324675328</v>
      </c>
      <c r="AH18" s="90">
        <f t="shared" si="33"/>
        <v>24.837662337662341</v>
      </c>
      <c r="AI18" s="97">
        <f t="shared" si="34"/>
        <v>13.474025974025974</v>
      </c>
      <c r="AJ18" s="13">
        <f t="shared" si="35"/>
        <v>14.285714285714285</v>
      </c>
      <c r="AK18" s="13">
        <f t="shared" si="36"/>
        <v>45.779220779220779</v>
      </c>
      <c r="AL18" s="36">
        <f t="shared" si="37"/>
        <v>5.3571428571428568</v>
      </c>
      <c r="AM18" s="98">
        <f t="shared" si="38"/>
        <v>21.103896103896101</v>
      </c>
      <c r="AN18" s="28">
        <f t="shared" si="39"/>
        <v>3.4090909090909087</v>
      </c>
      <c r="AO18" s="13">
        <f t="shared" si="40"/>
        <v>8.9285714285714288</v>
      </c>
      <c r="AP18" s="13">
        <f t="shared" si="41"/>
        <v>43.831168831168831</v>
      </c>
      <c r="AQ18" s="13">
        <f t="shared" si="42"/>
        <v>7.1428571428571423</v>
      </c>
      <c r="AR18" s="13">
        <f t="shared" si="43"/>
        <v>36.688311688311686</v>
      </c>
    </row>
    <row r="19" spans="2:44" x14ac:dyDescent="0.25">
      <c r="B19" s="9" t="s">
        <v>48</v>
      </c>
      <c r="C19" s="10">
        <v>193</v>
      </c>
      <c r="D19" s="10">
        <v>190</v>
      </c>
      <c r="E19" s="10">
        <v>860</v>
      </c>
      <c r="F19" s="26">
        <v>93</v>
      </c>
      <c r="G19" s="54">
        <v>307</v>
      </c>
      <c r="H19" s="65">
        <v>110</v>
      </c>
      <c r="I19" s="10">
        <v>321</v>
      </c>
      <c r="J19" s="10">
        <v>791</v>
      </c>
      <c r="K19" s="26">
        <v>78</v>
      </c>
      <c r="L19" s="66">
        <v>343</v>
      </c>
      <c r="M19" s="77">
        <v>291</v>
      </c>
      <c r="N19" s="10">
        <v>245</v>
      </c>
      <c r="O19" s="10">
        <v>759</v>
      </c>
      <c r="P19" s="26">
        <v>71</v>
      </c>
      <c r="Q19" s="78">
        <v>277</v>
      </c>
      <c r="R19" s="30">
        <v>118</v>
      </c>
      <c r="S19" s="10">
        <v>237</v>
      </c>
      <c r="T19" s="10">
        <v>615</v>
      </c>
      <c r="U19" s="10">
        <v>85</v>
      </c>
      <c r="V19" s="10">
        <v>588</v>
      </c>
      <c r="X19" s="9" t="s">
        <v>48</v>
      </c>
      <c r="Y19" s="13">
        <f t="shared" si="24"/>
        <v>11.746804625684723</v>
      </c>
      <c r="Z19" s="13">
        <f t="shared" si="25"/>
        <v>11.564211807668897</v>
      </c>
      <c r="AA19" s="13">
        <f t="shared" si="26"/>
        <v>52.34327449786975</v>
      </c>
      <c r="AB19" s="36">
        <f t="shared" si="27"/>
        <v>5.6603773584905666</v>
      </c>
      <c r="AC19" s="83">
        <f t="shared" si="28"/>
        <v>18.685331710286064</v>
      </c>
      <c r="AD19" s="89">
        <f t="shared" si="29"/>
        <v>6.6950699939135729</v>
      </c>
      <c r="AE19" s="13">
        <f t="shared" si="30"/>
        <v>19.537431527693244</v>
      </c>
      <c r="AF19" s="13">
        <f t="shared" si="31"/>
        <v>48.143639683505782</v>
      </c>
      <c r="AG19" s="36">
        <f t="shared" si="32"/>
        <v>4.7474132684114423</v>
      </c>
      <c r="AH19" s="90">
        <f t="shared" si="33"/>
        <v>20.876445526475958</v>
      </c>
      <c r="AI19" s="97">
        <f t="shared" si="34"/>
        <v>17.711503347534997</v>
      </c>
      <c r="AJ19" s="13">
        <f t="shared" si="35"/>
        <v>14.911746804625684</v>
      </c>
      <c r="AK19" s="13">
        <f t="shared" si="36"/>
        <v>46.195982958003654</v>
      </c>
      <c r="AL19" s="36">
        <f t="shared" si="37"/>
        <v>4.3213633597078509</v>
      </c>
      <c r="AM19" s="98">
        <f t="shared" si="38"/>
        <v>16.859403530127814</v>
      </c>
      <c r="AN19" s="28">
        <f t="shared" si="39"/>
        <v>7.1819841752891049</v>
      </c>
      <c r="AO19" s="13">
        <f t="shared" si="40"/>
        <v>14.424832623250152</v>
      </c>
      <c r="AP19" s="13">
        <f t="shared" si="41"/>
        <v>37.431527693244064</v>
      </c>
      <c r="AQ19" s="13">
        <f t="shared" si="42"/>
        <v>5.1734631771150337</v>
      </c>
      <c r="AR19" s="13">
        <f t="shared" si="43"/>
        <v>35.788192331101641</v>
      </c>
    </row>
    <row r="20" spans="2:44" x14ac:dyDescent="0.25">
      <c r="B20" s="9" t="s">
        <v>49</v>
      </c>
      <c r="C20" s="10">
        <v>24</v>
      </c>
      <c r="D20" s="10">
        <v>20</v>
      </c>
      <c r="E20" s="10">
        <v>76</v>
      </c>
      <c r="F20" s="26">
        <v>12</v>
      </c>
      <c r="G20" s="54">
        <v>33</v>
      </c>
      <c r="H20" s="65">
        <v>8</v>
      </c>
      <c r="I20" s="10">
        <v>39</v>
      </c>
      <c r="J20" s="10">
        <v>70</v>
      </c>
      <c r="K20" s="26">
        <v>9</v>
      </c>
      <c r="L20" s="66">
        <v>39</v>
      </c>
      <c r="M20" s="77">
        <v>23</v>
      </c>
      <c r="N20" s="10">
        <v>30</v>
      </c>
      <c r="O20" s="10">
        <v>80</v>
      </c>
      <c r="P20" s="26">
        <v>10</v>
      </c>
      <c r="Q20" s="78">
        <v>22</v>
      </c>
      <c r="R20" s="30">
        <v>9</v>
      </c>
      <c r="S20" s="10">
        <v>28</v>
      </c>
      <c r="T20" s="10">
        <v>56</v>
      </c>
      <c r="U20" s="10">
        <v>6</v>
      </c>
      <c r="V20" s="10">
        <v>66</v>
      </c>
      <c r="X20" s="9" t="s">
        <v>49</v>
      </c>
      <c r="Y20" s="13">
        <f t="shared" si="24"/>
        <v>14.545454545454545</v>
      </c>
      <c r="Z20" s="13">
        <f t="shared" si="25"/>
        <v>12.121212121212121</v>
      </c>
      <c r="AA20" s="13">
        <f t="shared" si="26"/>
        <v>46.060606060606062</v>
      </c>
      <c r="AB20" s="36">
        <f t="shared" si="27"/>
        <v>7.2727272727272725</v>
      </c>
      <c r="AC20" s="83">
        <f t="shared" si="28"/>
        <v>20</v>
      </c>
      <c r="AD20" s="89">
        <f t="shared" si="29"/>
        <v>4.8484848484848486</v>
      </c>
      <c r="AE20" s="13">
        <f t="shared" si="30"/>
        <v>23.636363636363637</v>
      </c>
      <c r="AF20" s="13">
        <f t="shared" si="31"/>
        <v>42.424242424242422</v>
      </c>
      <c r="AG20" s="36">
        <f t="shared" si="32"/>
        <v>5.4545454545454541</v>
      </c>
      <c r="AH20" s="90">
        <f t="shared" si="33"/>
        <v>23.636363636363637</v>
      </c>
      <c r="AI20" s="97">
        <f t="shared" si="34"/>
        <v>13.939393939393941</v>
      </c>
      <c r="AJ20" s="13">
        <f t="shared" si="35"/>
        <v>18.181818181818183</v>
      </c>
      <c r="AK20" s="13">
        <f t="shared" si="36"/>
        <v>48.484848484848484</v>
      </c>
      <c r="AL20" s="36">
        <f t="shared" si="37"/>
        <v>6.0606060606060606</v>
      </c>
      <c r="AM20" s="98">
        <f t="shared" si="38"/>
        <v>13.333333333333334</v>
      </c>
      <c r="AN20" s="28">
        <f t="shared" si="39"/>
        <v>5.4545454545454541</v>
      </c>
      <c r="AO20" s="13">
        <f t="shared" si="40"/>
        <v>16.969696969696972</v>
      </c>
      <c r="AP20" s="13">
        <f t="shared" si="41"/>
        <v>33.939393939393945</v>
      </c>
      <c r="AQ20" s="13">
        <f t="shared" si="42"/>
        <v>3.6363636363636362</v>
      </c>
      <c r="AR20" s="13">
        <f t="shared" si="43"/>
        <v>40</v>
      </c>
    </row>
    <row r="21" spans="2:44" x14ac:dyDescent="0.25">
      <c r="B21" s="9" t="s">
        <v>50</v>
      </c>
      <c r="C21" s="10">
        <v>59</v>
      </c>
      <c r="D21" s="10">
        <v>47</v>
      </c>
      <c r="E21" s="10">
        <v>95</v>
      </c>
      <c r="F21" s="26">
        <v>11</v>
      </c>
      <c r="G21" s="54">
        <v>103</v>
      </c>
      <c r="H21" s="65">
        <v>47</v>
      </c>
      <c r="I21" s="10">
        <v>82</v>
      </c>
      <c r="J21" s="10">
        <v>75</v>
      </c>
      <c r="K21" s="26">
        <v>8</v>
      </c>
      <c r="L21" s="66">
        <v>103</v>
      </c>
      <c r="M21" s="77">
        <v>83</v>
      </c>
      <c r="N21" s="10">
        <v>67</v>
      </c>
      <c r="O21" s="10">
        <v>71</v>
      </c>
      <c r="P21" s="26">
        <v>7</v>
      </c>
      <c r="Q21" s="78">
        <v>87</v>
      </c>
      <c r="R21" s="30">
        <v>28</v>
      </c>
      <c r="S21" s="10">
        <v>73</v>
      </c>
      <c r="T21" s="10">
        <v>64</v>
      </c>
      <c r="U21" s="10">
        <v>20</v>
      </c>
      <c r="V21" s="10">
        <v>130</v>
      </c>
      <c r="X21" s="9" t="s">
        <v>50</v>
      </c>
      <c r="Y21" s="13">
        <f t="shared" si="24"/>
        <v>18.730158730158731</v>
      </c>
      <c r="Z21" s="13">
        <f t="shared" si="25"/>
        <v>14.920634920634921</v>
      </c>
      <c r="AA21" s="13">
        <f t="shared" si="26"/>
        <v>30.158730158730158</v>
      </c>
      <c r="AB21" s="36">
        <f t="shared" si="27"/>
        <v>3.4920634920634921</v>
      </c>
      <c r="AC21" s="83">
        <f t="shared" si="28"/>
        <v>32.698412698412696</v>
      </c>
      <c r="AD21" s="89">
        <f t="shared" si="29"/>
        <v>14.920634920634921</v>
      </c>
      <c r="AE21" s="13">
        <f t="shared" si="30"/>
        <v>26.031746031746035</v>
      </c>
      <c r="AF21" s="13">
        <f t="shared" si="31"/>
        <v>23.809523809523807</v>
      </c>
      <c r="AG21" s="36">
        <f t="shared" si="32"/>
        <v>2.5396825396825395</v>
      </c>
      <c r="AH21" s="90">
        <f t="shared" si="33"/>
        <v>32.698412698412696</v>
      </c>
      <c r="AI21" s="97">
        <f t="shared" si="34"/>
        <v>26.349206349206352</v>
      </c>
      <c r="AJ21" s="13">
        <f t="shared" si="35"/>
        <v>21.269841269841269</v>
      </c>
      <c r="AK21" s="13">
        <f t="shared" si="36"/>
        <v>22.539682539682541</v>
      </c>
      <c r="AL21" s="36">
        <f t="shared" si="37"/>
        <v>2.2222222222222223</v>
      </c>
      <c r="AM21" s="98">
        <f>Q21/SUM($M21:$Q21)*100</f>
        <v>27.61904761904762</v>
      </c>
      <c r="AN21" s="28">
        <f t="shared" si="39"/>
        <v>8.8888888888888893</v>
      </c>
      <c r="AO21" s="13">
        <f t="shared" si="40"/>
        <v>23.174603174603174</v>
      </c>
      <c r="AP21" s="13">
        <f t="shared" si="41"/>
        <v>20.317460317460316</v>
      </c>
      <c r="AQ21" s="13">
        <f t="shared" si="42"/>
        <v>6.3492063492063489</v>
      </c>
      <c r="AR21" s="13">
        <f t="shared" si="43"/>
        <v>41.269841269841265</v>
      </c>
    </row>
    <row r="22" spans="2:44" x14ac:dyDescent="0.25">
      <c r="B22" s="9" t="s">
        <v>51</v>
      </c>
      <c r="C22" s="10">
        <v>22</v>
      </c>
      <c r="D22" s="10">
        <v>18</v>
      </c>
      <c r="E22" s="10">
        <v>122</v>
      </c>
      <c r="F22" s="26">
        <v>12</v>
      </c>
      <c r="G22" s="54">
        <v>50</v>
      </c>
      <c r="H22" s="65">
        <v>7</v>
      </c>
      <c r="I22" s="10">
        <v>42</v>
      </c>
      <c r="J22" s="10">
        <v>114</v>
      </c>
      <c r="K22" s="26">
        <v>12</v>
      </c>
      <c r="L22" s="66">
        <v>49</v>
      </c>
      <c r="M22" s="77">
        <v>46</v>
      </c>
      <c r="N22" s="10">
        <v>39</v>
      </c>
      <c r="O22" s="10">
        <v>92</v>
      </c>
      <c r="P22" s="26">
        <v>9</v>
      </c>
      <c r="Q22" s="78">
        <v>38</v>
      </c>
      <c r="R22" s="30">
        <v>8</v>
      </c>
      <c r="S22" s="10">
        <v>36</v>
      </c>
      <c r="T22" s="10">
        <v>80</v>
      </c>
      <c r="U22" s="10">
        <v>13</v>
      </c>
      <c r="V22" s="10">
        <v>87</v>
      </c>
      <c r="X22" s="9" t="s">
        <v>51</v>
      </c>
      <c r="Y22" s="13">
        <f t="shared" si="24"/>
        <v>9.8214285714285712</v>
      </c>
      <c r="Z22" s="13">
        <f t="shared" si="25"/>
        <v>8.0357142857142865</v>
      </c>
      <c r="AA22" s="13">
        <f t="shared" si="26"/>
        <v>54.464285714285708</v>
      </c>
      <c r="AB22" s="36">
        <f t="shared" si="27"/>
        <v>5.3571428571428568</v>
      </c>
      <c r="AC22" s="83">
        <f t="shared" si="28"/>
        <v>22.321428571428573</v>
      </c>
      <c r="AD22" s="89">
        <f t="shared" si="29"/>
        <v>3.125</v>
      </c>
      <c r="AE22" s="13">
        <f t="shared" si="30"/>
        <v>18.75</v>
      </c>
      <c r="AF22" s="13">
        <f t="shared" si="31"/>
        <v>50.892857142857139</v>
      </c>
      <c r="AG22" s="36">
        <f t="shared" si="32"/>
        <v>5.3571428571428568</v>
      </c>
      <c r="AH22" s="90">
        <f t="shared" si="33"/>
        <v>21.875</v>
      </c>
      <c r="AI22" s="97">
        <f t="shared" si="34"/>
        <v>20.535714285714285</v>
      </c>
      <c r="AJ22" s="13">
        <f t="shared" si="35"/>
        <v>17.410714285714285</v>
      </c>
      <c r="AK22" s="13">
        <f t="shared" si="36"/>
        <v>41.071428571428569</v>
      </c>
      <c r="AL22" s="36">
        <f t="shared" si="37"/>
        <v>4.0178571428571432</v>
      </c>
      <c r="AM22" s="98">
        <f t="shared" si="38"/>
        <v>16.964285714285715</v>
      </c>
      <c r="AN22" s="28">
        <f t="shared" si="39"/>
        <v>3.5714285714285712</v>
      </c>
      <c r="AO22" s="13">
        <f t="shared" si="40"/>
        <v>16.071428571428573</v>
      </c>
      <c r="AP22" s="13">
        <f t="shared" si="41"/>
        <v>35.714285714285715</v>
      </c>
      <c r="AQ22" s="13">
        <f t="shared" si="42"/>
        <v>5.8035714285714288</v>
      </c>
      <c r="AR22" s="13">
        <f t="shared" si="43"/>
        <v>38.839285714285715</v>
      </c>
    </row>
    <row r="23" spans="2:44" x14ac:dyDescent="0.25">
      <c r="B23" s="9" t="s">
        <v>52</v>
      </c>
      <c r="C23" s="10">
        <v>118</v>
      </c>
      <c r="D23" s="10">
        <v>108</v>
      </c>
      <c r="E23" s="10">
        <v>434</v>
      </c>
      <c r="F23" s="26">
        <v>45</v>
      </c>
      <c r="G23" s="54">
        <v>163</v>
      </c>
      <c r="H23" s="65">
        <v>50</v>
      </c>
      <c r="I23" s="10">
        <v>187</v>
      </c>
      <c r="J23" s="10">
        <v>406</v>
      </c>
      <c r="K23" s="26">
        <v>41</v>
      </c>
      <c r="L23" s="66">
        <v>184</v>
      </c>
      <c r="M23" s="77">
        <v>166</v>
      </c>
      <c r="N23" s="10">
        <v>174</v>
      </c>
      <c r="O23" s="10">
        <v>339</v>
      </c>
      <c r="P23" s="26">
        <v>34</v>
      </c>
      <c r="Q23" s="78">
        <v>155</v>
      </c>
      <c r="R23" s="30">
        <v>53</v>
      </c>
      <c r="S23" s="10">
        <v>150</v>
      </c>
      <c r="T23" s="10">
        <v>296</v>
      </c>
      <c r="U23" s="10">
        <v>50</v>
      </c>
      <c r="V23" s="10">
        <v>319</v>
      </c>
      <c r="X23" s="9" t="s">
        <v>52</v>
      </c>
      <c r="Y23" s="13">
        <f t="shared" si="24"/>
        <v>13.594470046082948</v>
      </c>
      <c r="Z23" s="13">
        <f t="shared" si="25"/>
        <v>12.442396313364055</v>
      </c>
      <c r="AA23" s="13">
        <f t="shared" si="26"/>
        <v>50</v>
      </c>
      <c r="AB23" s="36">
        <f t="shared" si="27"/>
        <v>5.1843317972350231</v>
      </c>
      <c r="AC23" s="83">
        <f t="shared" si="28"/>
        <v>18.778801843317972</v>
      </c>
      <c r="AD23" s="89">
        <f t="shared" si="29"/>
        <v>5.7603686635944698</v>
      </c>
      <c r="AE23" s="13">
        <f t="shared" si="30"/>
        <v>21.54377880184332</v>
      </c>
      <c r="AF23" s="13">
        <f t="shared" si="31"/>
        <v>46.774193548387096</v>
      </c>
      <c r="AG23" s="36">
        <f t="shared" si="32"/>
        <v>4.7235023041474653</v>
      </c>
      <c r="AH23" s="90">
        <f t="shared" si="33"/>
        <v>21.198156682027651</v>
      </c>
      <c r="AI23" s="97">
        <f t="shared" si="34"/>
        <v>19.124423963133641</v>
      </c>
      <c r="AJ23" s="13">
        <f t="shared" si="35"/>
        <v>20.046082949308754</v>
      </c>
      <c r="AK23" s="13">
        <f t="shared" si="36"/>
        <v>39.055299539170505</v>
      </c>
      <c r="AL23" s="36">
        <f t="shared" si="37"/>
        <v>3.9170506912442393</v>
      </c>
      <c r="AM23" s="98">
        <f t="shared" si="38"/>
        <v>17.857142857142858</v>
      </c>
      <c r="AN23" s="28">
        <f t="shared" si="39"/>
        <v>6.1059907834101379</v>
      </c>
      <c r="AO23" s="13">
        <f t="shared" si="40"/>
        <v>17.281105990783409</v>
      </c>
      <c r="AP23" s="13">
        <f t="shared" si="41"/>
        <v>34.101382488479267</v>
      </c>
      <c r="AQ23" s="13">
        <f t="shared" si="42"/>
        <v>5.7603686635944698</v>
      </c>
      <c r="AR23" s="13">
        <f t="shared" si="43"/>
        <v>36.751152073732719</v>
      </c>
    </row>
    <row r="24" spans="2:44" x14ac:dyDescent="0.25">
      <c r="B24" s="4" t="s">
        <v>83</v>
      </c>
      <c r="C24" s="19"/>
      <c r="D24" s="19"/>
      <c r="E24" s="19"/>
      <c r="F24" s="55"/>
      <c r="G24" s="56"/>
      <c r="H24" s="67"/>
      <c r="I24" s="55"/>
      <c r="J24" s="4"/>
      <c r="K24" s="19"/>
      <c r="L24" s="216"/>
      <c r="M24" s="217"/>
      <c r="N24" s="55"/>
      <c r="O24" s="4"/>
      <c r="P24" s="4"/>
      <c r="Q24" s="99"/>
      <c r="X24" s="4" t="s">
        <v>83</v>
      </c>
      <c r="Y24" s="19"/>
      <c r="Z24" s="19"/>
      <c r="AA24" s="19"/>
      <c r="AB24" s="55"/>
      <c r="AC24" s="56"/>
      <c r="AD24" s="67"/>
      <c r="AE24" s="55"/>
      <c r="AF24" s="4"/>
      <c r="AG24" s="19"/>
      <c r="AH24" s="216"/>
      <c r="AI24" s="217"/>
      <c r="AJ24" s="55"/>
      <c r="AK24" s="4"/>
      <c r="AL24" s="4"/>
      <c r="AM24" s="99"/>
    </row>
    <row r="25" spans="2:44" x14ac:dyDescent="0.25">
      <c r="B25" s="9" t="s">
        <v>84</v>
      </c>
      <c r="C25" s="10">
        <v>484</v>
      </c>
      <c r="D25" s="10">
        <v>461</v>
      </c>
      <c r="E25" s="10">
        <v>1986</v>
      </c>
      <c r="F25" s="26">
        <v>206</v>
      </c>
      <c r="G25" s="54">
        <v>803</v>
      </c>
      <c r="H25" s="65">
        <v>262</v>
      </c>
      <c r="I25" s="10">
        <v>793</v>
      </c>
      <c r="J25" s="10">
        <v>1830</v>
      </c>
      <c r="K25" s="26">
        <v>173</v>
      </c>
      <c r="L25" s="66">
        <v>882</v>
      </c>
      <c r="M25" s="77">
        <v>709</v>
      </c>
      <c r="N25" s="10">
        <v>646</v>
      </c>
      <c r="O25" s="10">
        <v>1690</v>
      </c>
      <c r="P25" s="26">
        <v>167</v>
      </c>
      <c r="Q25" s="78">
        <v>728</v>
      </c>
      <c r="R25" s="30">
        <v>251</v>
      </c>
      <c r="S25" s="10">
        <v>594</v>
      </c>
      <c r="T25" s="10">
        <v>1442</v>
      </c>
      <c r="U25" s="10">
        <v>213</v>
      </c>
      <c r="V25" s="10">
        <v>1440</v>
      </c>
      <c r="X25" s="9" t="s">
        <v>84</v>
      </c>
      <c r="Y25" s="40">
        <f t="shared" ref="Y25:Y26" si="44">C25/SUM($C25:$G25)*100</f>
        <v>12.284263959390863</v>
      </c>
      <c r="Z25" s="40">
        <f t="shared" ref="Z25:Z26" si="45">D25/SUM($C25:$G25)*100</f>
        <v>11.700507614213199</v>
      </c>
      <c r="AA25" s="40">
        <f t="shared" ref="AA25:AA26" si="46">E25/SUM($C25:$G25)*100</f>
        <v>50.406091370558372</v>
      </c>
      <c r="AB25" s="43">
        <f t="shared" ref="AB25:AB26" si="47">F25/SUM($C25:$G25)*100</f>
        <v>5.2284263959390866</v>
      </c>
      <c r="AC25" s="100">
        <f t="shared" ref="AC25:AC26" si="48">G25/SUM($C25:$G25)*100</f>
        <v>20.380710659898476</v>
      </c>
      <c r="AD25" s="218">
        <f t="shared" ref="AD25:AD26" si="49">H25/SUM($H25:$L25)*100</f>
        <v>6.6497461928934003</v>
      </c>
      <c r="AE25" s="40">
        <f t="shared" ref="AE25:AE26" si="50">I25/SUM($H25:$L25)*100</f>
        <v>20.126903553299492</v>
      </c>
      <c r="AF25" s="40">
        <f t="shared" ref="AF25:AF26" si="51">J25/SUM($H25:$L25)*100</f>
        <v>46.44670050761421</v>
      </c>
      <c r="AG25" s="43">
        <f t="shared" ref="AG25:AG26" si="52">K25/SUM($H25:$L25)*100</f>
        <v>4.3908629441624365</v>
      </c>
      <c r="AH25" s="219">
        <f t="shared" ref="AH25:AH26" si="53">L25/SUM($H25:$L25)*100</f>
        <v>22.385786802030459</v>
      </c>
      <c r="AI25" s="220">
        <f t="shared" ref="AI25:AI26" si="54">M25/SUM($M25:$Q25)*100</f>
        <v>17.99492385786802</v>
      </c>
      <c r="AJ25" s="40">
        <f t="shared" ref="AJ25:AJ26" si="55">N25/SUM($M25:$Q25)*100</f>
        <v>16.395939086294415</v>
      </c>
      <c r="AK25" s="40">
        <f t="shared" ref="AK25:AK26" si="56">O25/SUM($M25:$Q25)*100</f>
        <v>42.893401015228427</v>
      </c>
      <c r="AL25" s="43">
        <f t="shared" ref="AL25:AL26" si="57">P25/SUM($M25:$Q25)*100</f>
        <v>4.2385786802030454</v>
      </c>
      <c r="AM25" s="221">
        <f t="shared" ref="AM25:AM26" si="58">Q25/SUM($M25:$Q25)*100</f>
        <v>18.477157360406089</v>
      </c>
      <c r="AN25" s="42">
        <f t="shared" ref="AN25:AN26" si="59">R25/SUM($R25:$V25)*100</f>
        <v>6.3705583756345181</v>
      </c>
      <c r="AO25" s="40">
        <f t="shared" ref="AO25:AO26" si="60">S25/SUM($R25:$V25)*100</f>
        <v>15.076142131979694</v>
      </c>
      <c r="AP25" s="40">
        <f t="shared" ref="AP25:AP26" si="61">T25/SUM($R25:$V25)*100</f>
        <v>36.598984771573605</v>
      </c>
      <c r="AQ25" s="40">
        <f t="shared" ref="AQ25:AQ26" si="62">U25/SUM($R25:$V25)*100</f>
        <v>5.4060913705583751</v>
      </c>
      <c r="AR25" s="40">
        <f t="shared" ref="AR25:AR26" si="63">V25/SUM($R25:$V25)*100</f>
        <v>36.548223350253807</v>
      </c>
    </row>
    <row r="26" spans="2:44" x14ac:dyDescent="0.25">
      <c r="B26" s="9" t="s">
        <v>85</v>
      </c>
      <c r="C26" s="10">
        <v>276</v>
      </c>
      <c r="D26" s="10">
        <v>166</v>
      </c>
      <c r="E26" s="10">
        <v>685</v>
      </c>
      <c r="F26" s="26">
        <v>77</v>
      </c>
      <c r="G26" s="54">
        <v>250</v>
      </c>
      <c r="H26" s="65">
        <v>147</v>
      </c>
      <c r="I26" s="10">
        <v>368</v>
      </c>
      <c r="J26" s="10">
        <v>616</v>
      </c>
      <c r="K26" s="26">
        <v>68</v>
      </c>
      <c r="L26" s="66">
        <v>255</v>
      </c>
      <c r="M26" s="77">
        <v>224</v>
      </c>
      <c r="N26" s="10">
        <v>240</v>
      </c>
      <c r="O26" s="10">
        <v>691</v>
      </c>
      <c r="P26" s="26">
        <v>79</v>
      </c>
      <c r="Q26" s="78">
        <v>220</v>
      </c>
      <c r="R26" s="30">
        <v>85</v>
      </c>
      <c r="S26" s="10">
        <v>235</v>
      </c>
      <c r="T26" s="10">
        <v>521</v>
      </c>
      <c r="U26" s="10">
        <v>74</v>
      </c>
      <c r="V26" s="10">
        <v>539</v>
      </c>
      <c r="X26" s="9" t="s">
        <v>85</v>
      </c>
      <c r="Y26" s="40">
        <f t="shared" si="44"/>
        <v>18.982118294360383</v>
      </c>
      <c r="Z26" s="40">
        <f t="shared" si="45"/>
        <v>11.416781292984869</v>
      </c>
      <c r="AA26" s="40">
        <f t="shared" si="46"/>
        <v>47.111416781292988</v>
      </c>
      <c r="AB26" s="43">
        <f t="shared" si="47"/>
        <v>5.2957359009628613</v>
      </c>
      <c r="AC26" s="100">
        <f t="shared" si="48"/>
        <v>17.1939477303989</v>
      </c>
      <c r="AD26" s="218">
        <f t="shared" si="49"/>
        <v>10.110041265474553</v>
      </c>
      <c r="AE26" s="40">
        <f t="shared" si="50"/>
        <v>25.309491059147181</v>
      </c>
      <c r="AF26" s="40">
        <f t="shared" si="51"/>
        <v>42.36588720770289</v>
      </c>
      <c r="AG26" s="43">
        <f t="shared" si="52"/>
        <v>4.6767537826685013</v>
      </c>
      <c r="AH26" s="219">
        <f t="shared" si="53"/>
        <v>17.537826685006877</v>
      </c>
      <c r="AI26" s="220">
        <f t="shared" si="54"/>
        <v>15.405777166437415</v>
      </c>
      <c r="AJ26" s="40">
        <f t="shared" si="55"/>
        <v>16.506189821182943</v>
      </c>
      <c r="AK26" s="40">
        <f t="shared" si="56"/>
        <v>47.52407152682256</v>
      </c>
      <c r="AL26" s="43">
        <f t="shared" si="57"/>
        <v>5.4332874828060529</v>
      </c>
      <c r="AM26" s="221">
        <f t="shared" si="58"/>
        <v>15.130674002751032</v>
      </c>
      <c r="AN26" s="42">
        <f t="shared" si="59"/>
        <v>5.8459422283356259</v>
      </c>
      <c r="AO26" s="40">
        <f t="shared" si="60"/>
        <v>16.162310866574966</v>
      </c>
      <c r="AP26" s="40">
        <f t="shared" si="61"/>
        <v>35.832187070151306</v>
      </c>
      <c r="AQ26" s="40">
        <f t="shared" si="62"/>
        <v>5.0894085281980743</v>
      </c>
      <c r="AR26" s="40">
        <f t="shared" si="63"/>
        <v>37.07015130674003</v>
      </c>
    </row>
  </sheetData>
  <mergeCells count="11">
    <mergeCell ref="D2:E2"/>
    <mergeCell ref="B7:B8"/>
    <mergeCell ref="C7:G7"/>
    <mergeCell ref="H7:L7"/>
    <mergeCell ref="M7:Q7"/>
    <mergeCell ref="R7:V7"/>
    <mergeCell ref="X7:X8"/>
    <mergeCell ref="Y7:AC7"/>
    <mergeCell ref="AD7:AH7"/>
    <mergeCell ref="AI7:AM7"/>
    <mergeCell ref="AN7:AR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  <colBreaks count="2" manualBreakCount="2">
    <brk id="23" max="1048575" man="1"/>
    <brk id="3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7109375" customWidth="1"/>
    <col min="8" max="10" width="13.7109375" customWidth="1"/>
  </cols>
  <sheetData>
    <row r="1" spans="1:10" ht="18" x14ac:dyDescent="0.25">
      <c r="B1" s="1" t="s">
        <v>66</v>
      </c>
    </row>
    <row r="2" spans="1:10" ht="18" x14ac:dyDescent="0.25">
      <c r="A2" s="31"/>
      <c r="B2" s="1" t="s">
        <v>121</v>
      </c>
      <c r="D2" s="244" t="s">
        <v>133</v>
      </c>
      <c r="E2" s="244"/>
    </row>
    <row r="3" spans="1:10" x14ac:dyDescent="0.25">
      <c r="B3" s="32" t="s">
        <v>69</v>
      </c>
    </row>
    <row r="4" spans="1:10" ht="18" customHeight="1" x14ac:dyDescent="0.25">
      <c r="B4" s="1" t="s">
        <v>131</v>
      </c>
      <c r="C4" s="1"/>
      <c r="D4" s="1"/>
      <c r="E4" s="1"/>
    </row>
    <row r="5" spans="1:10" ht="4.5" customHeight="1" x14ac:dyDescent="0.25"/>
    <row r="6" spans="1:10" x14ac:dyDescent="0.25">
      <c r="B6" s="20" t="s">
        <v>63</v>
      </c>
      <c r="G6" s="2" t="s">
        <v>64</v>
      </c>
    </row>
    <row r="7" spans="1:10" x14ac:dyDescent="0.25">
      <c r="B7" s="3" t="s">
        <v>0</v>
      </c>
      <c r="C7" s="3" t="s">
        <v>38</v>
      </c>
      <c r="D7" s="3" t="s">
        <v>39</v>
      </c>
      <c r="E7" s="3" t="s">
        <v>29</v>
      </c>
      <c r="G7" s="3" t="s">
        <v>0</v>
      </c>
      <c r="H7" s="3" t="s">
        <v>38</v>
      </c>
      <c r="I7" s="3" t="s">
        <v>39</v>
      </c>
      <c r="J7" s="3" t="s">
        <v>29</v>
      </c>
    </row>
    <row r="8" spans="1:10" x14ac:dyDescent="0.2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25">
      <c r="B9" s="6" t="s">
        <v>4</v>
      </c>
      <c r="C9" s="7">
        <v>725</v>
      </c>
      <c r="D9" s="7">
        <v>3990</v>
      </c>
      <c r="E9" s="7">
        <v>679</v>
      </c>
      <c r="G9" s="6" t="s">
        <v>4</v>
      </c>
      <c r="H9" s="11">
        <f>C9/(C9+D9+E9)*100</f>
        <v>13.440860215053762</v>
      </c>
      <c r="I9" s="11">
        <f>D9/(D9+E9+C9)*100</f>
        <v>73.971078976640712</v>
      </c>
      <c r="J9" s="11">
        <f>E9/(E9+D9+C9)*100</f>
        <v>12.588060808305524</v>
      </c>
    </row>
    <row r="10" spans="1:10" x14ac:dyDescent="0.2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25">
      <c r="B11" s="9" t="s">
        <v>6</v>
      </c>
      <c r="C11" s="10">
        <v>79</v>
      </c>
      <c r="D11" s="10">
        <v>904</v>
      </c>
      <c r="E11" s="10">
        <v>136</v>
      </c>
      <c r="G11" s="9" t="s">
        <v>6</v>
      </c>
      <c r="H11" s="13">
        <f t="shared" ref="H11:H22" si="0">C11/(C11+D11+E11)*100</f>
        <v>7.0598748882931188</v>
      </c>
      <c r="I11" s="13">
        <f t="shared" ref="I11:I22" si="1">D11/(D11+E11+C11)*100</f>
        <v>80.786416443252904</v>
      </c>
      <c r="J11" s="13">
        <f t="shared" ref="J11:J22" si="2">E11/(E11+D11+C11)*100</f>
        <v>12.153708668453977</v>
      </c>
    </row>
    <row r="12" spans="1:10" x14ac:dyDescent="0.25">
      <c r="B12" s="9" t="s">
        <v>7</v>
      </c>
      <c r="C12" s="10">
        <v>234</v>
      </c>
      <c r="D12" s="10">
        <v>1408</v>
      </c>
      <c r="E12" s="10">
        <v>248</v>
      </c>
      <c r="G12" s="9" t="s">
        <v>7</v>
      </c>
      <c r="H12" s="13">
        <f t="shared" si="0"/>
        <v>12.380952380952381</v>
      </c>
      <c r="I12" s="13">
        <f t="shared" si="1"/>
        <v>74.497354497354493</v>
      </c>
      <c r="J12" s="13">
        <f t="shared" si="2"/>
        <v>13.12169312169312</v>
      </c>
    </row>
    <row r="13" spans="1:10" x14ac:dyDescent="0.25">
      <c r="B13" s="9" t="s">
        <v>8</v>
      </c>
      <c r="C13" s="10">
        <v>281</v>
      </c>
      <c r="D13" s="10">
        <v>1097</v>
      </c>
      <c r="E13" s="10">
        <v>204</v>
      </c>
      <c r="G13" s="9" t="s">
        <v>8</v>
      </c>
      <c r="H13" s="13">
        <f t="shared" si="0"/>
        <v>17.762326169405814</v>
      </c>
      <c r="I13" s="13">
        <f t="shared" si="1"/>
        <v>69.34260429835652</v>
      </c>
      <c r="J13" s="13">
        <f t="shared" si="2"/>
        <v>12.895069532237674</v>
      </c>
    </row>
    <row r="14" spans="1:10" x14ac:dyDescent="0.25">
      <c r="B14" s="9" t="s">
        <v>9</v>
      </c>
      <c r="C14" s="10">
        <v>131</v>
      </c>
      <c r="D14" s="10">
        <v>581</v>
      </c>
      <c r="E14" s="10">
        <v>91</v>
      </c>
      <c r="G14" s="9" t="s">
        <v>9</v>
      </c>
      <c r="H14" s="13">
        <f t="shared" si="0"/>
        <v>16.313823163138235</v>
      </c>
      <c r="I14" s="13">
        <f t="shared" si="1"/>
        <v>72.353673723536744</v>
      </c>
      <c r="J14" s="13">
        <f t="shared" si="2"/>
        <v>11.33250311332503</v>
      </c>
    </row>
    <row r="15" spans="1:10" x14ac:dyDescent="0.25">
      <c r="B15" s="4" t="s">
        <v>53</v>
      </c>
      <c r="C15" s="8"/>
      <c r="D15" s="8"/>
      <c r="E15" s="8"/>
      <c r="G15" s="4" t="s">
        <v>53</v>
      </c>
      <c r="H15" s="8"/>
      <c r="I15" s="8"/>
      <c r="J15" s="8"/>
    </row>
    <row r="16" spans="1:10" x14ac:dyDescent="0.25">
      <c r="B16" s="9" t="s">
        <v>46</v>
      </c>
      <c r="C16" s="10">
        <v>249</v>
      </c>
      <c r="D16" s="10">
        <v>1143</v>
      </c>
      <c r="E16" s="10">
        <v>171</v>
      </c>
      <c r="G16" s="9" t="s">
        <v>46</v>
      </c>
      <c r="H16" s="13">
        <f t="shared" si="0"/>
        <v>15.930902111324377</v>
      </c>
      <c r="I16" s="13">
        <f t="shared" si="1"/>
        <v>73.128598848368526</v>
      </c>
      <c r="J16" s="13">
        <f t="shared" si="2"/>
        <v>10.940499040307101</v>
      </c>
    </row>
    <row r="17" spans="2:10" x14ac:dyDescent="0.25">
      <c r="B17" s="9" t="s">
        <v>47</v>
      </c>
      <c r="C17" s="10">
        <v>58</v>
      </c>
      <c r="D17" s="10">
        <v>472</v>
      </c>
      <c r="E17" s="10">
        <v>86</v>
      </c>
      <c r="G17" s="9" t="s">
        <v>47</v>
      </c>
      <c r="H17" s="13">
        <f t="shared" si="0"/>
        <v>9.4155844155844157</v>
      </c>
      <c r="I17" s="13">
        <f t="shared" si="1"/>
        <v>76.623376623376629</v>
      </c>
      <c r="J17" s="13">
        <f t="shared" si="2"/>
        <v>13.961038961038961</v>
      </c>
    </row>
    <row r="18" spans="2:10" x14ac:dyDescent="0.25">
      <c r="B18" s="9" t="s">
        <v>48</v>
      </c>
      <c r="C18" s="10">
        <v>210</v>
      </c>
      <c r="D18" s="10">
        <v>1241</v>
      </c>
      <c r="E18" s="10">
        <v>192</v>
      </c>
      <c r="G18" s="9" t="s">
        <v>48</v>
      </c>
      <c r="H18" s="13">
        <f t="shared" si="0"/>
        <v>12.781497261107729</v>
      </c>
      <c r="I18" s="13">
        <f t="shared" si="1"/>
        <v>75.532562385879487</v>
      </c>
      <c r="J18" s="13">
        <f t="shared" si="2"/>
        <v>11.685940353012782</v>
      </c>
    </row>
    <row r="19" spans="2:10" x14ac:dyDescent="0.25">
      <c r="B19" s="9" t="s">
        <v>49</v>
      </c>
      <c r="C19" s="10">
        <v>22</v>
      </c>
      <c r="D19" s="10">
        <v>117</v>
      </c>
      <c r="E19" s="10">
        <v>26</v>
      </c>
      <c r="G19" s="9" t="s">
        <v>49</v>
      </c>
      <c r="H19" s="13">
        <f t="shared" si="0"/>
        <v>13.333333333333334</v>
      </c>
      <c r="I19" s="13">
        <f t="shared" si="1"/>
        <v>70.909090909090907</v>
      </c>
      <c r="J19" s="13">
        <f t="shared" si="2"/>
        <v>15.757575757575756</v>
      </c>
    </row>
    <row r="20" spans="2:10" x14ac:dyDescent="0.25">
      <c r="B20" s="9" t="s">
        <v>50</v>
      </c>
      <c r="C20" s="10">
        <v>66</v>
      </c>
      <c r="D20" s="10">
        <v>169</v>
      </c>
      <c r="E20" s="10">
        <v>80</v>
      </c>
      <c r="G20" s="9" t="s">
        <v>50</v>
      </c>
      <c r="H20" s="13">
        <f t="shared" si="0"/>
        <v>20.952380952380953</v>
      </c>
      <c r="I20" s="13">
        <f t="shared" si="1"/>
        <v>53.650793650793652</v>
      </c>
      <c r="J20" s="13">
        <f t="shared" si="2"/>
        <v>25.396825396825395</v>
      </c>
    </row>
    <row r="21" spans="2:10" x14ac:dyDescent="0.25">
      <c r="B21" s="9" t="s">
        <v>51</v>
      </c>
      <c r="C21" s="10">
        <v>13</v>
      </c>
      <c r="D21" s="10">
        <v>186</v>
      </c>
      <c r="E21" s="10">
        <v>25</v>
      </c>
      <c r="G21" s="9" t="s">
        <v>51</v>
      </c>
      <c r="H21" s="13">
        <f t="shared" si="0"/>
        <v>5.8035714285714288</v>
      </c>
      <c r="I21" s="13">
        <f t="shared" si="1"/>
        <v>83.035714285714292</v>
      </c>
      <c r="J21" s="13">
        <f t="shared" si="2"/>
        <v>11.160714285714286</v>
      </c>
    </row>
    <row r="22" spans="2:10" x14ac:dyDescent="0.25">
      <c r="B22" s="9" t="s">
        <v>52</v>
      </c>
      <c r="C22" s="10">
        <v>107</v>
      </c>
      <c r="D22" s="10">
        <v>662</v>
      </c>
      <c r="E22" s="10">
        <v>99</v>
      </c>
      <c r="G22" s="9" t="s">
        <v>52</v>
      </c>
      <c r="H22" s="13">
        <f t="shared" si="0"/>
        <v>12.327188940092165</v>
      </c>
      <c r="I22" s="13">
        <f t="shared" si="1"/>
        <v>76.267281105990776</v>
      </c>
      <c r="J22" s="13">
        <f t="shared" si="2"/>
        <v>11.405529953917052</v>
      </c>
    </row>
    <row r="23" spans="2:10" x14ac:dyDescent="0.25">
      <c r="B23" s="4" t="s">
        <v>83</v>
      </c>
      <c r="C23" s="19"/>
      <c r="D23" s="19"/>
      <c r="E23" s="19"/>
      <c r="G23" s="4" t="s">
        <v>83</v>
      </c>
      <c r="H23" s="19"/>
      <c r="I23" s="19"/>
      <c r="J23" s="19"/>
    </row>
    <row r="24" spans="2:10" x14ac:dyDescent="0.25">
      <c r="B24" s="9" t="s">
        <v>84</v>
      </c>
      <c r="C24" s="10">
        <v>479</v>
      </c>
      <c r="D24" s="10">
        <v>2959</v>
      </c>
      <c r="E24" s="10">
        <v>502</v>
      </c>
      <c r="G24" s="9" t="s">
        <v>84</v>
      </c>
      <c r="H24" s="40">
        <f t="shared" ref="H24:H25" si="3">C24/(C24+D24+E24)*100</f>
        <v>12.157360406091371</v>
      </c>
      <c r="I24" s="40">
        <f t="shared" ref="I24:I25" si="4">D24/(D24+E24+C24)*100</f>
        <v>75.101522842639596</v>
      </c>
      <c r="J24" s="40">
        <f t="shared" ref="J24:J25" si="5">E24/(E24+D24+C24)*100</f>
        <v>12.741116751269036</v>
      </c>
    </row>
    <row r="25" spans="2:10" x14ac:dyDescent="0.25">
      <c r="B25" s="9" t="s">
        <v>85</v>
      </c>
      <c r="C25" s="10">
        <v>246</v>
      </c>
      <c r="D25" s="10">
        <v>1031</v>
      </c>
      <c r="E25" s="10">
        <v>177</v>
      </c>
      <c r="G25" s="9" t="s">
        <v>85</v>
      </c>
      <c r="H25" s="40">
        <f t="shared" si="3"/>
        <v>16.918844566712519</v>
      </c>
      <c r="I25" s="40">
        <f t="shared" si="4"/>
        <v>70.90784044016506</v>
      </c>
      <c r="J25" s="40">
        <f t="shared" si="5"/>
        <v>12.173314993122421</v>
      </c>
    </row>
  </sheetData>
  <mergeCells count="1">
    <mergeCell ref="D2:E2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" width="10.7109375" customWidth="1"/>
    <col min="4" max="4" width="11.7109375" customWidth="1"/>
    <col min="5" max="6" width="10.7109375" customWidth="1"/>
    <col min="7" max="7" width="12.85546875" customWidth="1"/>
    <col min="8" max="11" width="10.7109375" customWidth="1"/>
    <col min="12" max="12" width="11.5703125" customWidth="1"/>
    <col min="13" max="13" width="10.7109375" customWidth="1"/>
    <col min="14" max="14" width="12.5703125" customWidth="1"/>
    <col min="15" max="16" width="10.7109375" customWidth="1"/>
    <col min="17" max="17" width="11.5703125" customWidth="1"/>
    <col min="18" max="18" width="3.42578125" customWidth="1"/>
    <col min="19" max="19" width="27.7109375" customWidth="1"/>
  </cols>
  <sheetData>
    <row r="1" spans="1:34" ht="18" x14ac:dyDescent="0.25">
      <c r="B1" s="1" t="s">
        <v>66</v>
      </c>
    </row>
    <row r="2" spans="1:34" ht="18" x14ac:dyDescent="0.25">
      <c r="A2" s="31"/>
      <c r="B2" s="1" t="s">
        <v>121</v>
      </c>
      <c r="D2" s="244" t="s">
        <v>133</v>
      </c>
      <c r="E2" s="244"/>
    </row>
    <row r="3" spans="1:34" x14ac:dyDescent="0.25">
      <c r="B3" s="32" t="s">
        <v>69</v>
      </c>
    </row>
    <row r="4" spans="1:34" ht="18" customHeight="1" x14ac:dyDescent="0.25">
      <c r="B4" s="1" t="s">
        <v>132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34" ht="4.5" customHeight="1" x14ac:dyDescent="0.25"/>
    <row r="6" spans="1:34" x14ac:dyDescent="0.25">
      <c r="B6" s="20" t="s">
        <v>63</v>
      </c>
      <c r="S6" s="20" t="s">
        <v>64</v>
      </c>
    </row>
    <row r="7" spans="1:34" x14ac:dyDescent="0.25">
      <c r="B7" s="246" t="s">
        <v>0</v>
      </c>
      <c r="C7" s="246" t="s">
        <v>40</v>
      </c>
      <c r="D7" s="246"/>
      <c r="E7" s="246"/>
      <c r="F7" s="246"/>
      <c r="G7" s="248"/>
      <c r="H7" s="249" t="s">
        <v>41</v>
      </c>
      <c r="I7" s="246"/>
      <c r="J7" s="246"/>
      <c r="K7" s="246"/>
      <c r="L7" s="250"/>
      <c r="M7" s="253" t="s">
        <v>42</v>
      </c>
      <c r="N7" s="246"/>
      <c r="O7" s="246"/>
      <c r="P7" s="246"/>
      <c r="Q7" s="246"/>
      <c r="S7" s="246" t="s">
        <v>0</v>
      </c>
      <c r="T7" s="246" t="s">
        <v>40</v>
      </c>
      <c r="U7" s="246"/>
      <c r="V7" s="246"/>
      <c r="W7" s="246"/>
      <c r="X7" s="248"/>
      <c r="Y7" s="249" t="s">
        <v>41</v>
      </c>
      <c r="Z7" s="246"/>
      <c r="AA7" s="246"/>
      <c r="AB7" s="246"/>
      <c r="AC7" s="250"/>
      <c r="AD7" s="253" t="s">
        <v>42</v>
      </c>
      <c r="AE7" s="246"/>
      <c r="AF7" s="246"/>
      <c r="AG7" s="246"/>
      <c r="AH7" s="246"/>
    </row>
    <row r="8" spans="1:34" ht="22.5" x14ac:dyDescent="0.25">
      <c r="B8" s="247"/>
      <c r="C8" s="49" t="s">
        <v>43</v>
      </c>
      <c r="D8" s="49" t="s">
        <v>44</v>
      </c>
      <c r="E8" s="49" t="s">
        <v>45</v>
      </c>
      <c r="F8" s="49" t="s">
        <v>29</v>
      </c>
      <c r="G8" s="50" t="s">
        <v>30</v>
      </c>
      <c r="H8" s="57" t="s">
        <v>43</v>
      </c>
      <c r="I8" s="49" t="s">
        <v>44</v>
      </c>
      <c r="J8" s="49" t="s">
        <v>45</v>
      </c>
      <c r="K8" s="49" t="s">
        <v>29</v>
      </c>
      <c r="L8" s="58" t="s">
        <v>30</v>
      </c>
      <c r="M8" s="24" t="s">
        <v>43</v>
      </c>
      <c r="N8" s="14" t="s">
        <v>44</v>
      </c>
      <c r="O8" s="14" t="s">
        <v>45</v>
      </c>
      <c r="P8" s="14" t="s">
        <v>29</v>
      </c>
      <c r="Q8" s="14" t="s">
        <v>30</v>
      </c>
      <c r="S8" s="247"/>
      <c r="T8" s="49" t="s">
        <v>43</v>
      </c>
      <c r="U8" s="49" t="s">
        <v>44</v>
      </c>
      <c r="V8" s="49" t="s">
        <v>45</v>
      </c>
      <c r="W8" s="49" t="s">
        <v>29</v>
      </c>
      <c r="X8" s="50" t="s">
        <v>30</v>
      </c>
      <c r="Y8" s="57" t="s">
        <v>43</v>
      </c>
      <c r="Z8" s="49" t="s">
        <v>44</v>
      </c>
      <c r="AA8" s="49" t="s">
        <v>45</v>
      </c>
      <c r="AB8" s="49" t="s">
        <v>29</v>
      </c>
      <c r="AC8" s="58" t="s">
        <v>30</v>
      </c>
      <c r="AD8" s="24" t="s">
        <v>43</v>
      </c>
      <c r="AE8" s="14" t="s">
        <v>44</v>
      </c>
      <c r="AF8" s="14" t="s">
        <v>45</v>
      </c>
      <c r="AG8" s="14" t="s">
        <v>29</v>
      </c>
      <c r="AH8" s="14" t="s">
        <v>30</v>
      </c>
    </row>
    <row r="9" spans="1:34" x14ac:dyDescent="0.25">
      <c r="B9" s="4" t="s">
        <v>4</v>
      </c>
      <c r="C9" s="5"/>
      <c r="D9" s="5"/>
      <c r="E9" s="5"/>
      <c r="F9" s="5"/>
      <c r="G9" s="51"/>
      <c r="H9" s="59"/>
      <c r="I9" s="5"/>
      <c r="J9" s="5"/>
      <c r="K9" s="5"/>
      <c r="L9" s="60"/>
      <c r="M9" s="5"/>
      <c r="N9" s="5"/>
      <c r="O9" s="5"/>
      <c r="P9" s="5"/>
      <c r="Q9" s="5"/>
      <c r="S9" s="4" t="s">
        <v>4</v>
      </c>
      <c r="T9" s="5"/>
      <c r="U9" s="5"/>
      <c r="V9" s="5"/>
      <c r="W9" s="5"/>
      <c r="X9" s="51"/>
      <c r="Y9" s="59"/>
      <c r="Z9" s="5"/>
      <c r="AA9" s="5"/>
      <c r="AB9" s="5"/>
      <c r="AC9" s="60"/>
      <c r="AD9" s="5"/>
      <c r="AE9" s="5"/>
      <c r="AF9" s="5"/>
      <c r="AG9" s="5"/>
      <c r="AH9" s="5"/>
    </row>
    <row r="10" spans="1:34" x14ac:dyDescent="0.25">
      <c r="B10" s="6" t="s">
        <v>4</v>
      </c>
      <c r="C10" s="7">
        <v>76</v>
      </c>
      <c r="D10" s="7">
        <v>341</v>
      </c>
      <c r="E10" s="7">
        <v>201</v>
      </c>
      <c r="F10" s="7">
        <v>67</v>
      </c>
      <c r="G10" s="52">
        <v>40</v>
      </c>
      <c r="H10" s="61">
        <v>57</v>
      </c>
      <c r="I10" s="7">
        <v>228</v>
      </c>
      <c r="J10" s="7">
        <v>51</v>
      </c>
      <c r="K10" s="7">
        <v>65</v>
      </c>
      <c r="L10" s="62">
        <v>324</v>
      </c>
      <c r="M10" s="29">
        <v>14</v>
      </c>
      <c r="N10" s="7">
        <v>112</v>
      </c>
      <c r="O10" s="7">
        <v>19</v>
      </c>
      <c r="P10" s="7">
        <v>69</v>
      </c>
      <c r="Q10" s="7">
        <v>511</v>
      </c>
      <c r="S10" s="6" t="s">
        <v>4</v>
      </c>
      <c r="T10" s="11">
        <f>C10/(C10+D10+E10+F10+G10)*100</f>
        <v>10.482758620689655</v>
      </c>
      <c r="U10" s="11">
        <f>D10/(D10+E10+F10+G10+C10)*100</f>
        <v>47.03448275862069</v>
      </c>
      <c r="V10" s="11">
        <f>E10/(E10+F10+G10+D10+C10)*100</f>
        <v>27.72413793103448</v>
      </c>
      <c r="W10" s="11">
        <f>F10/(F10+G10+E10+D10+C10)*100</f>
        <v>9.2413793103448274</v>
      </c>
      <c r="X10" s="81">
        <f>G10/(C10+D10+E10+F10+G10)*100</f>
        <v>5.5172413793103452</v>
      </c>
      <c r="Y10" s="85">
        <f>H10/(H10+I10+J10+K10+L10)*100</f>
        <v>7.8620689655172411</v>
      </c>
      <c r="Z10" s="11">
        <f>I10/(I10+J10+K10+L10+H10)*100</f>
        <v>31.448275862068964</v>
      </c>
      <c r="AA10" s="11">
        <f>J10/(J10+K10+L10+I10+H10)*100</f>
        <v>7.0344827586206904</v>
      </c>
      <c r="AB10" s="11">
        <f>K10/(K10+L10+J10+I10+H10)*100</f>
        <v>8.9655172413793096</v>
      </c>
      <c r="AC10" s="86">
        <f>L10/(H10+I10+J10+K10+L10)*100</f>
        <v>44.689655172413794</v>
      </c>
      <c r="AD10" s="27">
        <f>M10/(M10+N10+O10+P10+Q10)*100</f>
        <v>1.9310344827586208</v>
      </c>
      <c r="AE10" s="11">
        <f>N10/(N10+O10+P10+Q10+M10)*100</f>
        <v>15.448275862068966</v>
      </c>
      <c r="AF10" s="11">
        <f>O10/(O10+P10+Q10+N10+M10)*100</f>
        <v>2.6206896551724137</v>
      </c>
      <c r="AG10" s="11">
        <f>P10/(P10+Q10+O10+N10+M10)*100</f>
        <v>9.5172413793103434</v>
      </c>
      <c r="AH10" s="11">
        <f>Q10/(M10+N10+O10+P10+Q10)*100</f>
        <v>70.482758620689651</v>
      </c>
    </row>
    <row r="11" spans="1:34" x14ac:dyDescent="0.25">
      <c r="B11" s="4" t="s">
        <v>5</v>
      </c>
      <c r="C11" s="8"/>
      <c r="D11" s="8"/>
      <c r="E11" s="8"/>
      <c r="F11" s="8"/>
      <c r="G11" s="53"/>
      <c r="H11" s="63"/>
      <c r="I11" s="8"/>
      <c r="J11" s="8"/>
      <c r="K11" s="8"/>
      <c r="L11" s="64"/>
      <c r="M11" s="8"/>
      <c r="N11" s="8"/>
      <c r="O11" s="8"/>
      <c r="P11" s="8"/>
      <c r="Q11" s="8"/>
      <c r="S11" s="4" t="s">
        <v>5</v>
      </c>
      <c r="T11" s="12"/>
      <c r="U11" s="12"/>
      <c r="V11" s="12"/>
      <c r="W11" s="12"/>
      <c r="X11" s="82"/>
      <c r="Y11" s="87"/>
      <c r="Z11" s="12"/>
      <c r="AA11" s="12"/>
      <c r="AB11" s="12"/>
      <c r="AC11" s="88"/>
      <c r="AD11" s="12"/>
      <c r="AE11" s="12"/>
      <c r="AF11" s="12"/>
      <c r="AG11" s="12"/>
      <c r="AH11" s="12"/>
    </row>
    <row r="12" spans="1:34" x14ac:dyDescent="0.25">
      <c r="B12" s="9" t="s">
        <v>6</v>
      </c>
      <c r="C12" s="10">
        <v>10</v>
      </c>
      <c r="D12" s="10">
        <v>28</v>
      </c>
      <c r="E12" s="10">
        <v>27</v>
      </c>
      <c r="F12" s="10">
        <v>10</v>
      </c>
      <c r="G12" s="54">
        <v>4</v>
      </c>
      <c r="H12" s="65">
        <v>5</v>
      </c>
      <c r="I12" s="10">
        <v>19</v>
      </c>
      <c r="J12" s="10">
        <v>3</v>
      </c>
      <c r="K12" s="10">
        <v>12</v>
      </c>
      <c r="L12" s="66">
        <v>40</v>
      </c>
      <c r="M12" s="30">
        <v>4</v>
      </c>
      <c r="N12" s="10">
        <v>10</v>
      </c>
      <c r="O12" s="10">
        <v>3</v>
      </c>
      <c r="P12" s="10">
        <v>10</v>
      </c>
      <c r="Q12" s="10">
        <v>52</v>
      </c>
      <c r="S12" s="9" t="s">
        <v>6</v>
      </c>
      <c r="T12" s="13">
        <f t="shared" ref="T12:T23" si="0">C12/(C12+D12+E12+F12+G12)*100</f>
        <v>12.658227848101266</v>
      </c>
      <c r="U12" s="13">
        <f t="shared" ref="U12:U23" si="1">D12/(D12+E12+F12+G12+C12)*100</f>
        <v>35.443037974683541</v>
      </c>
      <c r="V12" s="13">
        <f t="shared" ref="V12:V23" si="2">E12/(E12+F12+G12+D12+C12)*100</f>
        <v>34.177215189873415</v>
      </c>
      <c r="W12" s="13">
        <f t="shared" ref="W12:W23" si="3">F12/(F12+G12+E12+D12+C12)*100</f>
        <v>12.658227848101266</v>
      </c>
      <c r="X12" s="83">
        <f t="shared" ref="X12:X23" si="4">G12/(C12+D12+E12+F12+G12)*100</f>
        <v>5.0632911392405067</v>
      </c>
      <c r="Y12" s="89">
        <f t="shared" ref="Y12:Y23" si="5">H12/(H12+I12+J12+K12+L12)*100</f>
        <v>6.3291139240506329</v>
      </c>
      <c r="Z12" s="13">
        <f t="shared" ref="Z12:Z23" si="6">I12/(I12+J12+K12+L12+H12)*100</f>
        <v>24.050632911392405</v>
      </c>
      <c r="AA12" s="13">
        <f t="shared" ref="AA12:AA23" si="7">J12/(J12+K12+L12+I12+H12)*100</f>
        <v>3.79746835443038</v>
      </c>
      <c r="AB12" s="13">
        <f t="shared" ref="AB12:AB23" si="8">K12/(K12+L12+J12+I12+H12)*100</f>
        <v>15.18987341772152</v>
      </c>
      <c r="AC12" s="90">
        <f t="shared" ref="AC12:AC23" si="9">L12/(H12+I12+J12+K12+L12)*100</f>
        <v>50.632911392405063</v>
      </c>
      <c r="AD12" s="28">
        <f t="shared" ref="AD12:AD23" si="10">M12/(M12+N12+O12+P12+Q12)*100</f>
        <v>5.0632911392405067</v>
      </c>
      <c r="AE12" s="13">
        <f t="shared" ref="AE12:AE23" si="11">N12/(N12+O12+P12+Q12+M12)*100</f>
        <v>12.658227848101266</v>
      </c>
      <c r="AF12" s="13">
        <f t="shared" ref="AF12:AF23" si="12">O12/(O12+P12+Q12+N12+M12)*100</f>
        <v>3.79746835443038</v>
      </c>
      <c r="AG12" s="13">
        <f t="shared" ref="AG12:AG23" si="13">P12/(P12+Q12+O12+N12+M12)*100</f>
        <v>12.658227848101266</v>
      </c>
      <c r="AH12" s="13">
        <f t="shared" ref="AH12:AH23" si="14">Q12/(M12+N12+O12+P12+Q12)*100</f>
        <v>65.822784810126578</v>
      </c>
    </row>
    <row r="13" spans="1:34" x14ac:dyDescent="0.25">
      <c r="B13" s="9" t="s">
        <v>7</v>
      </c>
      <c r="C13" s="10">
        <v>16</v>
      </c>
      <c r="D13" s="10">
        <v>99</v>
      </c>
      <c r="E13" s="10">
        <v>81</v>
      </c>
      <c r="F13" s="10">
        <v>28</v>
      </c>
      <c r="G13" s="54">
        <v>10</v>
      </c>
      <c r="H13" s="65">
        <v>20</v>
      </c>
      <c r="I13" s="10">
        <v>61</v>
      </c>
      <c r="J13" s="10">
        <v>11</v>
      </c>
      <c r="K13" s="10">
        <v>25</v>
      </c>
      <c r="L13" s="66">
        <v>117</v>
      </c>
      <c r="M13" s="30">
        <v>5</v>
      </c>
      <c r="N13" s="10">
        <v>29</v>
      </c>
      <c r="O13" s="10">
        <v>2</v>
      </c>
      <c r="P13" s="10">
        <v>26</v>
      </c>
      <c r="Q13" s="10">
        <v>172</v>
      </c>
      <c r="S13" s="9" t="s">
        <v>7</v>
      </c>
      <c r="T13" s="13">
        <f t="shared" si="0"/>
        <v>6.8376068376068382</v>
      </c>
      <c r="U13" s="13">
        <f t="shared" si="1"/>
        <v>42.307692307692307</v>
      </c>
      <c r="V13" s="13">
        <f t="shared" si="2"/>
        <v>34.615384615384613</v>
      </c>
      <c r="W13" s="13">
        <f t="shared" si="3"/>
        <v>11.965811965811966</v>
      </c>
      <c r="X13" s="83">
        <f t="shared" si="4"/>
        <v>4.2735042735042734</v>
      </c>
      <c r="Y13" s="89">
        <f t="shared" si="5"/>
        <v>8.5470085470085468</v>
      </c>
      <c r="Z13" s="13">
        <f t="shared" si="6"/>
        <v>26.068376068376072</v>
      </c>
      <c r="AA13" s="13">
        <f t="shared" si="7"/>
        <v>4.700854700854701</v>
      </c>
      <c r="AB13" s="13">
        <f t="shared" si="8"/>
        <v>10.683760683760683</v>
      </c>
      <c r="AC13" s="90">
        <f t="shared" si="9"/>
        <v>50</v>
      </c>
      <c r="AD13" s="28">
        <f t="shared" si="10"/>
        <v>2.1367521367521367</v>
      </c>
      <c r="AE13" s="13">
        <f t="shared" si="11"/>
        <v>12.393162393162394</v>
      </c>
      <c r="AF13" s="13">
        <f t="shared" si="12"/>
        <v>0.85470085470085477</v>
      </c>
      <c r="AG13" s="13">
        <f t="shared" si="13"/>
        <v>11.111111111111111</v>
      </c>
      <c r="AH13" s="13">
        <f t="shared" si="14"/>
        <v>73.504273504273513</v>
      </c>
    </row>
    <row r="14" spans="1:34" x14ac:dyDescent="0.25">
      <c r="B14" s="9" t="s">
        <v>8</v>
      </c>
      <c r="C14" s="10">
        <v>36</v>
      </c>
      <c r="D14" s="10">
        <v>133</v>
      </c>
      <c r="E14" s="10">
        <v>78</v>
      </c>
      <c r="F14" s="10">
        <v>25</v>
      </c>
      <c r="G14" s="54">
        <v>9</v>
      </c>
      <c r="H14" s="65">
        <v>23</v>
      </c>
      <c r="I14" s="10">
        <v>97</v>
      </c>
      <c r="J14" s="10">
        <v>21</v>
      </c>
      <c r="K14" s="10">
        <v>21</v>
      </c>
      <c r="L14" s="66">
        <v>119</v>
      </c>
      <c r="M14" s="30">
        <v>4</v>
      </c>
      <c r="N14" s="10">
        <v>43</v>
      </c>
      <c r="O14" s="10">
        <v>9</v>
      </c>
      <c r="P14" s="10">
        <v>25</v>
      </c>
      <c r="Q14" s="10">
        <v>200</v>
      </c>
      <c r="S14" s="9" t="s">
        <v>8</v>
      </c>
      <c r="T14" s="13">
        <f t="shared" si="0"/>
        <v>12.811387900355871</v>
      </c>
      <c r="U14" s="13">
        <f t="shared" si="1"/>
        <v>47.330960854092524</v>
      </c>
      <c r="V14" s="13">
        <f t="shared" si="2"/>
        <v>27.758007117437721</v>
      </c>
      <c r="W14" s="13">
        <f t="shared" si="3"/>
        <v>8.8967971530249113</v>
      </c>
      <c r="X14" s="83">
        <f t="shared" si="4"/>
        <v>3.2028469750889679</v>
      </c>
      <c r="Y14" s="89">
        <f t="shared" si="5"/>
        <v>8.185053380782918</v>
      </c>
      <c r="Z14" s="13">
        <f t="shared" si="6"/>
        <v>34.519572953736656</v>
      </c>
      <c r="AA14" s="13">
        <f t="shared" si="7"/>
        <v>7.4733096085409247</v>
      </c>
      <c r="AB14" s="13">
        <f t="shared" si="8"/>
        <v>7.4733096085409247</v>
      </c>
      <c r="AC14" s="90">
        <f t="shared" si="9"/>
        <v>42.34875444839858</v>
      </c>
      <c r="AD14" s="28">
        <f t="shared" si="10"/>
        <v>1.4234875444839856</v>
      </c>
      <c r="AE14" s="13">
        <f t="shared" si="11"/>
        <v>15.302491103202847</v>
      </c>
      <c r="AF14" s="13">
        <f t="shared" si="12"/>
        <v>3.2028469750889679</v>
      </c>
      <c r="AG14" s="13">
        <f t="shared" si="13"/>
        <v>8.8967971530249113</v>
      </c>
      <c r="AH14" s="13">
        <f t="shared" si="14"/>
        <v>71.17437722419929</v>
      </c>
    </row>
    <row r="15" spans="1:34" x14ac:dyDescent="0.25">
      <c r="B15" s="9" t="s">
        <v>9</v>
      </c>
      <c r="C15" s="10">
        <v>14</v>
      </c>
      <c r="D15" s="10">
        <v>81</v>
      </c>
      <c r="E15" s="10">
        <v>15</v>
      </c>
      <c r="F15" s="10">
        <v>4</v>
      </c>
      <c r="G15" s="54">
        <v>17</v>
      </c>
      <c r="H15" s="65">
        <v>9</v>
      </c>
      <c r="I15" s="10">
        <v>51</v>
      </c>
      <c r="J15" s="10">
        <v>16</v>
      </c>
      <c r="K15" s="10">
        <v>7</v>
      </c>
      <c r="L15" s="66">
        <v>48</v>
      </c>
      <c r="M15" s="30">
        <v>1</v>
      </c>
      <c r="N15" s="10">
        <v>30</v>
      </c>
      <c r="O15" s="10">
        <v>5</v>
      </c>
      <c r="P15" s="10">
        <v>8</v>
      </c>
      <c r="Q15" s="10">
        <v>87</v>
      </c>
      <c r="S15" s="9" t="s">
        <v>9</v>
      </c>
      <c r="T15" s="13">
        <f t="shared" si="0"/>
        <v>10.687022900763358</v>
      </c>
      <c r="U15" s="13">
        <f t="shared" si="1"/>
        <v>61.832061068702295</v>
      </c>
      <c r="V15" s="13">
        <f t="shared" si="2"/>
        <v>11.450381679389313</v>
      </c>
      <c r="W15" s="13">
        <f t="shared" si="3"/>
        <v>3.0534351145038165</v>
      </c>
      <c r="X15" s="83">
        <f t="shared" si="4"/>
        <v>12.977099236641221</v>
      </c>
      <c r="Y15" s="89">
        <f t="shared" si="5"/>
        <v>6.8702290076335881</v>
      </c>
      <c r="Z15" s="13">
        <f t="shared" si="6"/>
        <v>38.931297709923662</v>
      </c>
      <c r="AA15" s="13">
        <f t="shared" si="7"/>
        <v>12.213740458015266</v>
      </c>
      <c r="AB15" s="13">
        <f t="shared" si="8"/>
        <v>5.343511450381679</v>
      </c>
      <c r="AC15" s="90">
        <f t="shared" si="9"/>
        <v>36.641221374045799</v>
      </c>
      <c r="AD15" s="28">
        <f t="shared" si="10"/>
        <v>0.76335877862595414</v>
      </c>
      <c r="AE15" s="13">
        <f t="shared" si="11"/>
        <v>22.900763358778626</v>
      </c>
      <c r="AF15" s="13">
        <f t="shared" si="12"/>
        <v>3.8167938931297711</v>
      </c>
      <c r="AG15" s="13">
        <f t="shared" si="13"/>
        <v>6.1068702290076331</v>
      </c>
      <c r="AH15" s="13">
        <f t="shared" si="14"/>
        <v>66.412213740458014</v>
      </c>
    </row>
    <row r="16" spans="1:34" x14ac:dyDescent="0.25">
      <c r="B16" s="4" t="s">
        <v>53</v>
      </c>
      <c r="C16" s="8"/>
      <c r="D16" s="8"/>
      <c r="E16" s="8"/>
      <c r="F16" s="8"/>
      <c r="G16" s="53"/>
      <c r="H16" s="63"/>
      <c r="I16" s="8"/>
      <c r="J16" s="8"/>
      <c r="K16" s="8"/>
      <c r="L16" s="64"/>
      <c r="M16" s="8"/>
      <c r="N16" s="8"/>
      <c r="O16" s="8"/>
      <c r="P16" s="8"/>
      <c r="Q16" s="8"/>
      <c r="S16" s="4" t="s">
        <v>53</v>
      </c>
      <c r="T16" s="8"/>
      <c r="U16" s="8"/>
      <c r="V16" s="8"/>
      <c r="W16" s="8"/>
      <c r="X16" s="53"/>
      <c r="Y16" s="63"/>
      <c r="Z16" s="8"/>
      <c r="AA16" s="8"/>
      <c r="AB16" s="8"/>
      <c r="AC16" s="64"/>
      <c r="AD16" s="8"/>
      <c r="AE16" s="8"/>
      <c r="AF16" s="8"/>
      <c r="AG16" s="8"/>
      <c r="AH16" s="8"/>
    </row>
    <row r="17" spans="2:34" x14ac:dyDescent="0.25">
      <c r="B17" s="9" t="s">
        <v>46</v>
      </c>
      <c r="C17" s="10">
        <v>28</v>
      </c>
      <c r="D17" s="10">
        <v>134</v>
      </c>
      <c r="E17" s="10">
        <v>63</v>
      </c>
      <c r="F17" s="10">
        <v>17</v>
      </c>
      <c r="G17" s="54">
        <v>7</v>
      </c>
      <c r="H17" s="65">
        <v>19</v>
      </c>
      <c r="I17" s="10">
        <v>88</v>
      </c>
      <c r="J17" s="10">
        <v>8</v>
      </c>
      <c r="K17" s="10">
        <v>21</v>
      </c>
      <c r="L17" s="66">
        <v>113</v>
      </c>
      <c r="M17" s="30">
        <v>0</v>
      </c>
      <c r="N17" s="10">
        <v>35</v>
      </c>
      <c r="O17" s="10">
        <v>2</v>
      </c>
      <c r="P17" s="10">
        <v>28</v>
      </c>
      <c r="Q17" s="10">
        <v>184</v>
      </c>
      <c r="S17" s="9" t="s">
        <v>46</v>
      </c>
      <c r="T17" s="13">
        <f t="shared" si="0"/>
        <v>11.244979919678714</v>
      </c>
      <c r="U17" s="13">
        <f t="shared" si="1"/>
        <v>53.815261044176708</v>
      </c>
      <c r="V17" s="13">
        <f t="shared" si="2"/>
        <v>25.301204819277107</v>
      </c>
      <c r="W17" s="13">
        <f t="shared" si="3"/>
        <v>6.8273092369477917</v>
      </c>
      <c r="X17" s="83">
        <f t="shared" si="4"/>
        <v>2.8112449799196786</v>
      </c>
      <c r="Y17" s="89">
        <f t="shared" si="5"/>
        <v>7.6305220883534144</v>
      </c>
      <c r="Z17" s="13">
        <f t="shared" si="6"/>
        <v>35.341365461847388</v>
      </c>
      <c r="AA17" s="13">
        <f t="shared" si="7"/>
        <v>3.2128514056224895</v>
      </c>
      <c r="AB17" s="13">
        <f t="shared" si="8"/>
        <v>8.4337349397590362</v>
      </c>
      <c r="AC17" s="90">
        <f t="shared" si="9"/>
        <v>45.381526104417667</v>
      </c>
      <c r="AD17" s="28">
        <f t="shared" si="10"/>
        <v>0</v>
      </c>
      <c r="AE17" s="13">
        <f t="shared" si="11"/>
        <v>14.056224899598394</v>
      </c>
      <c r="AF17" s="13">
        <f t="shared" si="12"/>
        <v>0.80321285140562237</v>
      </c>
      <c r="AG17" s="13">
        <f t="shared" si="13"/>
        <v>11.244979919678714</v>
      </c>
      <c r="AH17" s="13">
        <f t="shared" si="14"/>
        <v>73.895582329317264</v>
      </c>
    </row>
    <row r="18" spans="2:34" x14ac:dyDescent="0.25">
      <c r="B18" s="9" t="s">
        <v>47</v>
      </c>
      <c r="C18" s="10">
        <v>4</v>
      </c>
      <c r="D18" s="10">
        <v>25</v>
      </c>
      <c r="E18" s="10">
        <v>20</v>
      </c>
      <c r="F18" s="10">
        <v>7</v>
      </c>
      <c r="G18" s="54">
        <v>2</v>
      </c>
      <c r="H18" s="65">
        <v>2</v>
      </c>
      <c r="I18" s="10">
        <v>16</v>
      </c>
      <c r="J18" s="10">
        <v>2</v>
      </c>
      <c r="K18" s="10">
        <v>5</v>
      </c>
      <c r="L18" s="66">
        <v>33</v>
      </c>
      <c r="M18" s="30">
        <v>1</v>
      </c>
      <c r="N18" s="10">
        <v>11</v>
      </c>
      <c r="O18" s="10">
        <v>2</v>
      </c>
      <c r="P18" s="10">
        <v>6</v>
      </c>
      <c r="Q18" s="10">
        <v>38</v>
      </c>
      <c r="S18" s="9" t="s">
        <v>47</v>
      </c>
      <c r="T18" s="13">
        <f t="shared" si="0"/>
        <v>6.8965517241379306</v>
      </c>
      <c r="U18" s="13">
        <f t="shared" si="1"/>
        <v>43.103448275862064</v>
      </c>
      <c r="V18" s="13">
        <f t="shared" si="2"/>
        <v>34.482758620689658</v>
      </c>
      <c r="W18" s="13">
        <f t="shared" si="3"/>
        <v>12.068965517241379</v>
      </c>
      <c r="X18" s="83">
        <f t="shared" si="4"/>
        <v>3.4482758620689653</v>
      </c>
      <c r="Y18" s="89">
        <f t="shared" si="5"/>
        <v>3.4482758620689653</v>
      </c>
      <c r="Z18" s="13">
        <f t="shared" si="6"/>
        <v>27.586206896551722</v>
      </c>
      <c r="AA18" s="13">
        <f t="shared" si="7"/>
        <v>3.4482758620689653</v>
      </c>
      <c r="AB18" s="13">
        <f t="shared" si="8"/>
        <v>8.6206896551724146</v>
      </c>
      <c r="AC18" s="90">
        <f t="shared" si="9"/>
        <v>56.896551724137936</v>
      </c>
      <c r="AD18" s="28">
        <f t="shared" si="10"/>
        <v>1.7241379310344827</v>
      </c>
      <c r="AE18" s="13">
        <f t="shared" si="11"/>
        <v>18.96551724137931</v>
      </c>
      <c r="AF18" s="13">
        <f t="shared" si="12"/>
        <v>3.4482758620689653</v>
      </c>
      <c r="AG18" s="13">
        <f t="shared" si="13"/>
        <v>10.344827586206897</v>
      </c>
      <c r="AH18" s="13">
        <f t="shared" si="14"/>
        <v>65.517241379310349</v>
      </c>
    </row>
    <row r="19" spans="2:34" x14ac:dyDescent="0.25">
      <c r="B19" s="9" t="s">
        <v>48</v>
      </c>
      <c r="C19" s="10">
        <v>18</v>
      </c>
      <c r="D19" s="10">
        <v>101</v>
      </c>
      <c r="E19" s="10">
        <v>58</v>
      </c>
      <c r="F19" s="10">
        <v>15</v>
      </c>
      <c r="G19" s="54">
        <v>18</v>
      </c>
      <c r="H19" s="65">
        <v>20</v>
      </c>
      <c r="I19" s="10">
        <v>77</v>
      </c>
      <c r="J19" s="10">
        <v>19</v>
      </c>
      <c r="K19" s="10">
        <v>22</v>
      </c>
      <c r="L19" s="66">
        <v>72</v>
      </c>
      <c r="M19" s="30">
        <v>5</v>
      </c>
      <c r="N19" s="10">
        <v>38</v>
      </c>
      <c r="O19" s="10">
        <v>4</v>
      </c>
      <c r="P19" s="10">
        <v>13</v>
      </c>
      <c r="Q19" s="10">
        <v>150</v>
      </c>
      <c r="S19" s="9" t="s">
        <v>48</v>
      </c>
      <c r="T19" s="13">
        <f t="shared" si="0"/>
        <v>8.5714285714285712</v>
      </c>
      <c r="U19" s="13">
        <f t="shared" si="1"/>
        <v>48.095238095238095</v>
      </c>
      <c r="V19" s="13">
        <f t="shared" si="2"/>
        <v>27.61904761904762</v>
      </c>
      <c r="W19" s="13">
        <f t="shared" si="3"/>
        <v>7.1428571428571423</v>
      </c>
      <c r="X19" s="83">
        <f t="shared" si="4"/>
        <v>8.5714285714285712</v>
      </c>
      <c r="Y19" s="89">
        <f t="shared" si="5"/>
        <v>9.5238095238095237</v>
      </c>
      <c r="Z19" s="13">
        <f t="shared" si="6"/>
        <v>36.666666666666664</v>
      </c>
      <c r="AA19" s="13">
        <f t="shared" si="7"/>
        <v>9.0476190476190474</v>
      </c>
      <c r="AB19" s="13">
        <f t="shared" si="8"/>
        <v>10.476190476190476</v>
      </c>
      <c r="AC19" s="90">
        <f t="shared" si="9"/>
        <v>34.285714285714285</v>
      </c>
      <c r="AD19" s="28">
        <f t="shared" si="10"/>
        <v>2.3809523809523809</v>
      </c>
      <c r="AE19" s="13">
        <f t="shared" si="11"/>
        <v>18.095238095238095</v>
      </c>
      <c r="AF19" s="13">
        <f t="shared" si="12"/>
        <v>1.9047619047619049</v>
      </c>
      <c r="AG19" s="13">
        <f t="shared" si="13"/>
        <v>6.1904761904761907</v>
      </c>
      <c r="AH19" s="13">
        <f t="shared" si="14"/>
        <v>71.428571428571431</v>
      </c>
    </row>
    <row r="20" spans="2:34" x14ac:dyDescent="0.25">
      <c r="B20" s="9" t="s">
        <v>49</v>
      </c>
      <c r="C20" s="10">
        <v>2</v>
      </c>
      <c r="D20" s="10">
        <v>14</v>
      </c>
      <c r="E20" s="10">
        <v>2</v>
      </c>
      <c r="F20" s="10">
        <v>2</v>
      </c>
      <c r="G20" s="54">
        <v>2</v>
      </c>
      <c r="H20" s="65">
        <v>1</v>
      </c>
      <c r="I20" s="10">
        <v>9</v>
      </c>
      <c r="J20" s="10">
        <v>1</v>
      </c>
      <c r="K20" s="10">
        <v>0</v>
      </c>
      <c r="L20" s="66">
        <v>11</v>
      </c>
      <c r="M20" s="30">
        <v>0</v>
      </c>
      <c r="N20" s="10">
        <v>4</v>
      </c>
      <c r="O20" s="10">
        <v>0</v>
      </c>
      <c r="P20" s="10">
        <v>1</v>
      </c>
      <c r="Q20" s="10">
        <v>17</v>
      </c>
      <c r="S20" s="9" t="s">
        <v>49</v>
      </c>
      <c r="T20" s="13">
        <f t="shared" si="0"/>
        <v>9.0909090909090917</v>
      </c>
      <c r="U20" s="13">
        <f t="shared" si="1"/>
        <v>63.636363636363633</v>
      </c>
      <c r="V20" s="13">
        <f t="shared" si="2"/>
        <v>9.0909090909090917</v>
      </c>
      <c r="W20" s="13">
        <f t="shared" si="3"/>
        <v>9.0909090909090917</v>
      </c>
      <c r="X20" s="83">
        <f t="shared" si="4"/>
        <v>9.0909090909090917</v>
      </c>
      <c r="Y20" s="89">
        <f t="shared" si="5"/>
        <v>4.5454545454545459</v>
      </c>
      <c r="Z20" s="13">
        <f t="shared" si="6"/>
        <v>40.909090909090914</v>
      </c>
      <c r="AA20" s="13">
        <f t="shared" si="7"/>
        <v>4.5454545454545459</v>
      </c>
      <c r="AB20" s="13">
        <f t="shared" si="8"/>
        <v>0</v>
      </c>
      <c r="AC20" s="90">
        <f t="shared" si="9"/>
        <v>50</v>
      </c>
      <c r="AD20" s="28">
        <f t="shared" si="10"/>
        <v>0</v>
      </c>
      <c r="AE20" s="13">
        <f t="shared" si="11"/>
        <v>18.181818181818183</v>
      </c>
      <c r="AF20" s="13">
        <f t="shared" si="12"/>
        <v>0</v>
      </c>
      <c r="AG20" s="13">
        <f t="shared" si="13"/>
        <v>4.5454545454545459</v>
      </c>
      <c r="AH20" s="13">
        <f t="shared" si="14"/>
        <v>77.272727272727266</v>
      </c>
    </row>
    <row r="21" spans="2:34" x14ac:dyDescent="0.25">
      <c r="B21" s="9" t="s">
        <v>50</v>
      </c>
      <c r="C21" s="10">
        <v>9</v>
      </c>
      <c r="D21" s="10">
        <v>21</v>
      </c>
      <c r="E21" s="10">
        <v>24</v>
      </c>
      <c r="F21" s="10">
        <v>9</v>
      </c>
      <c r="G21" s="54">
        <v>3</v>
      </c>
      <c r="H21" s="65">
        <v>7</v>
      </c>
      <c r="I21" s="10">
        <v>14</v>
      </c>
      <c r="J21" s="10">
        <v>12</v>
      </c>
      <c r="K21" s="10">
        <v>6</v>
      </c>
      <c r="L21" s="66">
        <v>27</v>
      </c>
      <c r="M21" s="30">
        <v>4</v>
      </c>
      <c r="N21" s="10">
        <v>4</v>
      </c>
      <c r="O21" s="10">
        <v>9</v>
      </c>
      <c r="P21" s="10">
        <v>8</v>
      </c>
      <c r="Q21" s="10">
        <v>41</v>
      </c>
      <c r="S21" s="9" t="s">
        <v>50</v>
      </c>
      <c r="T21" s="13">
        <f t="shared" si="0"/>
        <v>13.636363636363635</v>
      </c>
      <c r="U21" s="13">
        <f t="shared" si="1"/>
        <v>31.818181818181817</v>
      </c>
      <c r="V21" s="13">
        <f t="shared" si="2"/>
        <v>36.363636363636367</v>
      </c>
      <c r="W21" s="13">
        <f t="shared" si="3"/>
        <v>13.636363636363635</v>
      </c>
      <c r="X21" s="83">
        <f t="shared" si="4"/>
        <v>4.5454545454545459</v>
      </c>
      <c r="Y21" s="89">
        <f t="shared" si="5"/>
        <v>10.606060606060606</v>
      </c>
      <c r="Z21" s="13">
        <f t="shared" si="6"/>
        <v>21.212121212121211</v>
      </c>
      <c r="AA21" s="13">
        <f t="shared" si="7"/>
        <v>18.181818181818183</v>
      </c>
      <c r="AB21" s="13">
        <f t="shared" si="8"/>
        <v>9.0909090909090917</v>
      </c>
      <c r="AC21" s="90">
        <f t="shared" si="9"/>
        <v>40.909090909090914</v>
      </c>
      <c r="AD21" s="28">
        <f t="shared" si="10"/>
        <v>6.0606060606060606</v>
      </c>
      <c r="AE21" s="13">
        <f t="shared" si="11"/>
        <v>6.0606060606060606</v>
      </c>
      <c r="AF21" s="13">
        <f t="shared" si="12"/>
        <v>13.636363636363635</v>
      </c>
      <c r="AG21" s="13">
        <f t="shared" si="13"/>
        <v>12.121212121212121</v>
      </c>
      <c r="AH21" s="13">
        <f t="shared" si="14"/>
        <v>62.121212121212125</v>
      </c>
    </row>
    <row r="22" spans="2:34" x14ac:dyDescent="0.25">
      <c r="B22" s="9" t="s">
        <v>51</v>
      </c>
      <c r="C22" s="10">
        <v>0</v>
      </c>
      <c r="D22" s="10">
        <v>3</v>
      </c>
      <c r="E22" s="10">
        <v>6</v>
      </c>
      <c r="F22" s="10">
        <v>3</v>
      </c>
      <c r="G22" s="54">
        <v>1</v>
      </c>
      <c r="H22" s="65">
        <v>0</v>
      </c>
      <c r="I22" s="10">
        <v>1</v>
      </c>
      <c r="J22" s="10">
        <v>1</v>
      </c>
      <c r="K22" s="10">
        <v>2</v>
      </c>
      <c r="L22" s="66">
        <v>9</v>
      </c>
      <c r="M22" s="30">
        <v>0</v>
      </c>
      <c r="N22" s="10">
        <v>0</v>
      </c>
      <c r="O22" s="10">
        <v>0</v>
      </c>
      <c r="P22" s="10">
        <v>2</v>
      </c>
      <c r="Q22" s="10">
        <v>11</v>
      </c>
      <c r="S22" s="9" t="s">
        <v>51</v>
      </c>
      <c r="T22" s="13">
        <f t="shared" si="0"/>
        <v>0</v>
      </c>
      <c r="U22" s="13">
        <f t="shared" si="1"/>
        <v>23.076923076923077</v>
      </c>
      <c r="V22" s="13">
        <f t="shared" si="2"/>
        <v>46.153846153846153</v>
      </c>
      <c r="W22" s="13">
        <f t="shared" si="3"/>
        <v>23.076923076923077</v>
      </c>
      <c r="X22" s="83">
        <f t="shared" si="4"/>
        <v>7.6923076923076925</v>
      </c>
      <c r="Y22" s="89">
        <f t="shared" si="5"/>
        <v>0</v>
      </c>
      <c r="Z22" s="13">
        <f t="shared" si="6"/>
        <v>7.6923076923076925</v>
      </c>
      <c r="AA22" s="13">
        <f t="shared" si="7"/>
        <v>7.6923076923076925</v>
      </c>
      <c r="AB22" s="13">
        <f t="shared" si="8"/>
        <v>15.384615384615385</v>
      </c>
      <c r="AC22" s="90">
        <f t="shared" si="9"/>
        <v>69.230769230769226</v>
      </c>
      <c r="AD22" s="28">
        <f t="shared" si="10"/>
        <v>0</v>
      </c>
      <c r="AE22" s="13">
        <f t="shared" si="11"/>
        <v>0</v>
      </c>
      <c r="AF22" s="13">
        <f t="shared" si="12"/>
        <v>0</v>
      </c>
      <c r="AG22" s="13">
        <f t="shared" si="13"/>
        <v>15.384615384615385</v>
      </c>
      <c r="AH22" s="13">
        <f t="shared" si="14"/>
        <v>84.615384615384613</v>
      </c>
    </row>
    <row r="23" spans="2:34" x14ac:dyDescent="0.25">
      <c r="B23" s="9" t="s">
        <v>52</v>
      </c>
      <c r="C23" s="10">
        <v>15</v>
      </c>
      <c r="D23" s="10">
        <v>43</v>
      </c>
      <c r="E23" s="10">
        <v>28</v>
      </c>
      <c r="F23" s="10">
        <v>14</v>
      </c>
      <c r="G23" s="54">
        <v>7</v>
      </c>
      <c r="H23" s="65">
        <v>8</v>
      </c>
      <c r="I23" s="10">
        <v>23</v>
      </c>
      <c r="J23" s="10">
        <v>8</v>
      </c>
      <c r="K23" s="10">
        <v>9</v>
      </c>
      <c r="L23" s="66">
        <v>59</v>
      </c>
      <c r="M23" s="30">
        <v>4</v>
      </c>
      <c r="N23" s="10">
        <v>20</v>
      </c>
      <c r="O23" s="10">
        <v>2</v>
      </c>
      <c r="P23" s="10">
        <v>11</v>
      </c>
      <c r="Q23" s="10">
        <v>70</v>
      </c>
      <c r="S23" s="9" t="s">
        <v>52</v>
      </c>
      <c r="T23" s="13">
        <f t="shared" si="0"/>
        <v>14.018691588785046</v>
      </c>
      <c r="U23" s="13">
        <f t="shared" si="1"/>
        <v>40.186915887850468</v>
      </c>
      <c r="V23" s="13">
        <f t="shared" si="2"/>
        <v>26.168224299065418</v>
      </c>
      <c r="W23" s="13">
        <f t="shared" si="3"/>
        <v>13.084112149532709</v>
      </c>
      <c r="X23" s="83">
        <f t="shared" si="4"/>
        <v>6.5420560747663545</v>
      </c>
      <c r="Y23" s="89">
        <f t="shared" si="5"/>
        <v>7.4766355140186906</v>
      </c>
      <c r="Z23" s="13">
        <f t="shared" si="6"/>
        <v>21.495327102803738</v>
      </c>
      <c r="AA23" s="13">
        <f t="shared" si="7"/>
        <v>7.4766355140186906</v>
      </c>
      <c r="AB23" s="13">
        <f t="shared" si="8"/>
        <v>8.4112149532710276</v>
      </c>
      <c r="AC23" s="90">
        <f t="shared" si="9"/>
        <v>55.140186915887845</v>
      </c>
      <c r="AD23" s="28">
        <f t="shared" si="10"/>
        <v>3.7383177570093453</v>
      </c>
      <c r="AE23" s="13">
        <f t="shared" si="11"/>
        <v>18.691588785046729</v>
      </c>
      <c r="AF23" s="13">
        <f t="shared" si="12"/>
        <v>1.8691588785046727</v>
      </c>
      <c r="AG23" s="13">
        <f t="shared" si="13"/>
        <v>10.2803738317757</v>
      </c>
      <c r="AH23" s="13">
        <f t="shared" si="14"/>
        <v>65.420560747663544</v>
      </c>
    </row>
    <row r="24" spans="2:34" x14ac:dyDescent="0.25">
      <c r="B24" s="4" t="s">
        <v>83</v>
      </c>
      <c r="C24" s="19"/>
      <c r="D24" s="19"/>
      <c r="E24" s="19"/>
      <c r="F24" s="19"/>
      <c r="G24" s="222"/>
      <c r="H24" s="223"/>
      <c r="I24" s="19"/>
      <c r="J24" s="19"/>
      <c r="K24" s="19"/>
      <c r="L24" s="216"/>
      <c r="M24" s="19"/>
      <c r="N24" s="19"/>
      <c r="O24" s="19"/>
      <c r="P24" s="19"/>
      <c r="Q24" s="19"/>
      <c r="S24" s="4" t="s">
        <v>83</v>
      </c>
      <c r="T24" s="19"/>
      <c r="U24" s="19"/>
      <c r="V24" s="19"/>
      <c r="W24" s="19"/>
      <c r="X24" s="222"/>
      <c r="Y24" s="223"/>
      <c r="Z24" s="19"/>
      <c r="AA24" s="19"/>
      <c r="AB24" s="19"/>
      <c r="AC24" s="216"/>
      <c r="AD24" s="19"/>
      <c r="AE24" s="19"/>
      <c r="AF24" s="19"/>
      <c r="AG24" s="19"/>
      <c r="AH24" s="19"/>
    </row>
    <row r="25" spans="2:34" x14ac:dyDescent="0.25">
      <c r="B25" s="9" t="s">
        <v>84</v>
      </c>
      <c r="C25" s="10">
        <v>49</v>
      </c>
      <c r="D25" s="10">
        <v>215</v>
      </c>
      <c r="E25" s="10">
        <v>134</v>
      </c>
      <c r="F25" s="10">
        <v>49</v>
      </c>
      <c r="G25" s="54">
        <v>32</v>
      </c>
      <c r="H25" s="65">
        <v>42</v>
      </c>
      <c r="I25" s="10">
        <v>144</v>
      </c>
      <c r="J25" s="10">
        <v>38</v>
      </c>
      <c r="K25" s="10">
        <v>44</v>
      </c>
      <c r="L25" s="66">
        <v>211</v>
      </c>
      <c r="M25" s="30">
        <v>12</v>
      </c>
      <c r="N25" s="10">
        <v>80</v>
      </c>
      <c r="O25" s="10">
        <v>17</v>
      </c>
      <c r="P25" s="10">
        <v>45</v>
      </c>
      <c r="Q25" s="10">
        <v>325</v>
      </c>
      <c r="S25" s="9" t="s">
        <v>84</v>
      </c>
      <c r="T25" s="40">
        <f t="shared" ref="T25:T26" si="15">C25/(C25+D25+E25+F25+G25)*100</f>
        <v>10.22964509394572</v>
      </c>
      <c r="U25" s="40">
        <f t="shared" ref="U25:U26" si="16">D25/(D25+E25+F25+G25+C25)*100</f>
        <v>44.88517745302714</v>
      </c>
      <c r="V25" s="40">
        <f t="shared" ref="V25:V26" si="17">E25/(E25+F25+G25+D25+C25)*100</f>
        <v>27.974947807933191</v>
      </c>
      <c r="W25" s="40">
        <f t="shared" ref="W25:W26" si="18">F25/(F25+G25+E25+D25+C25)*100</f>
        <v>10.22964509394572</v>
      </c>
      <c r="X25" s="100">
        <f t="shared" ref="X25:X26" si="19">G25/(C25+D25+E25+F25+G25)*100</f>
        <v>6.6805845511482245</v>
      </c>
      <c r="Y25" s="218">
        <f t="shared" ref="Y25:Y26" si="20">H25/(H25+I25+J25+K25+L25)*100</f>
        <v>8.7682672233820469</v>
      </c>
      <c r="Z25" s="40">
        <f t="shared" ref="Z25:Z26" si="21">I25/(I25+J25+K25+L25+H25)*100</f>
        <v>30.062630480167012</v>
      </c>
      <c r="AA25" s="40">
        <f t="shared" ref="AA25:AA26" si="22">J25/(J25+K25+L25+I25+H25)*100</f>
        <v>7.9331941544885183</v>
      </c>
      <c r="AB25" s="40">
        <f t="shared" ref="AB25:AB26" si="23">K25/(K25+L25+J25+I25+H25)*100</f>
        <v>9.1858037578288094</v>
      </c>
      <c r="AC25" s="219">
        <f t="shared" ref="AC25:AC26" si="24">L25/(H25+I25+J25+K25+L25)*100</f>
        <v>44.050104384133611</v>
      </c>
      <c r="AD25" s="42">
        <f t="shared" ref="AD25:AD26" si="25">M25/(M25+N25+O25+P25+Q25)*100</f>
        <v>2.5052192066805845</v>
      </c>
      <c r="AE25" s="40">
        <f t="shared" ref="AE25:AE26" si="26">N25/(N25+O25+P25+Q25+M25)*100</f>
        <v>16.701461377870565</v>
      </c>
      <c r="AF25" s="40">
        <f t="shared" ref="AF25:AF26" si="27">O25/(O25+P25+Q25+N25+M25)*100</f>
        <v>3.5490605427974948</v>
      </c>
      <c r="AG25" s="40">
        <f t="shared" ref="AG25:AG26" si="28">P25/(P25+Q25+O25+N25+M25)*100</f>
        <v>9.3945720250521916</v>
      </c>
      <c r="AH25" s="40">
        <f t="shared" ref="AH25:AH26" si="29">Q25/(M25+N25+O25+P25+Q25)*100</f>
        <v>67.849686847599173</v>
      </c>
    </row>
    <row r="26" spans="2:34" x14ac:dyDescent="0.25">
      <c r="B26" s="9" t="s">
        <v>85</v>
      </c>
      <c r="C26" s="10">
        <v>27</v>
      </c>
      <c r="D26" s="10">
        <v>126</v>
      </c>
      <c r="E26" s="10">
        <v>67</v>
      </c>
      <c r="F26" s="10">
        <v>18</v>
      </c>
      <c r="G26" s="54">
        <v>8</v>
      </c>
      <c r="H26" s="65">
        <v>15</v>
      </c>
      <c r="I26" s="10">
        <v>84</v>
      </c>
      <c r="J26" s="10">
        <v>13</v>
      </c>
      <c r="K26" s="10">
        <v>21</v>
      </c>
      <c r="L26" s="66">
        <v>113</v>
      </c>
      <c r="M26" s="30">
        <v>2</v>
      </c>
      <c r="N26" s="10">
        <v>32</v>
      </c>
      <c r="O26" s="10">
        <v>2</v>
      </c>
      <c r="P26" s="10">
        <v>24</v>
      </c>
      <c r="Q26" s="10">
        <v>186</v>
      </c>
      <c r="S26" s="9" t="s">
        <v>85</v>
      </c>
      <c r="T26" s="40">
        <f t="shared" si="15"/>
        <v>10.975609756097562</v>
      </c>
      <c r="U26" s="40">
        <f t="shared" si="16"/>
        <v>51.219512195121951</v>
      </c>
      <c r="V26" s="40">
        <f t="shared" si="17"/>
        <v>27.235772357723576</v>
      </c>
      <c r="W26" s="40">
        <f t="shared" si="18"/>
        <v>7.3170731707317067</v>
      </c>
      <c r="X26" s="100">
        <f t="shared" si="19"/>
        <v>3.2520325203252036</v>
      </c>
      <c r="Y26" s="218">
        <f t="shared" si="20"/>
        <v>6.0975609756097562</v>
      </c>
      <c r="Z26" s="40">
        <f t="shared" si="21"/>
        <v>34.146341463414636</v>
      </c>
      <c r="AA26" s="40">
        <f t="shared" si="22"/>
        <v>5.2845528455284558</v>
      </c>
      <c r="AB26" s="40">
        <f t="shared" si="23"/>
        <v>8.536585365853659</v>
      </c>
      <c r="AC26" s="219">
        <f t="shared" si="24"/>
        <v>45.934959349593498</v>
      </c>
      <c r="AD26" s="42">
        <f t="shared" si="25"/>
        <v>0.81300813008130091</v>
      </c>
      <c r="AE26" s="40">
        <f t="shared" si="26"/>
        <v>13.008130081300814</v>
      </c>
      <c r="AF26" s="40">
        <f t="shared" si="27"/>
        <v>0.81300813008130091</v>
      </c>
      <c r="AG26" s="40">
        <f t="shared" si="28"/>
        <v>9.7560975609756095</v>
      </c>
      <c r="AH26" s="40">
        <f t="shared" si="29"/>
        <v>75.609756097560975</v>
      </c>
    </row>
  </sheetData>
  <mergeCells count="9">
    <mergeCell ref="D2:E2"/>
    <mergeCell ref="AD7:AH7"/>
    <mergeCell ref="B7:B8"/>
    <mergeCell ref="C7:G7"/>
    <mergeCell ref="H7:L7"/>
    <mergeCell ref="M7:Q7"/>
    <mergeCell ref="S7:S8"/>
    <mergeCell ref="T7:X7"/>
    <mergeCell ref="Y7:AC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colBreaks count="1" manualBreakCount="1">
    <brk id="1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5703125" customWidth="1"/>
    <col min="2" max="2" width="27.5703125" bestFit="1" customWidth="1"/>
    <col min="3" max="3" width="99.28515625" customWidth="1"/>
  </cols>
  <sheetData>
    <row r="1" spans="1:3" ht="18" x14ac:dyDescent="0.25">
      <c r="B1" s="1" t="s">
        <v>66</v>
      </c>
    </row>
    <row r="2" spans="1:3" ht="18" x14ac:dyDescent="0.25">
      <c r="A2" s="31"/>
      <c r="B2" s="1" t="s">
        <v>121</v>
      </c>
    </row>
    <row r="3" spans="1:3" x14ac:dyDescent="0.25">
      <c r="B3" s="32" t="s">
        <v>69</v>
      </c>
    </row>
    <row r="4" spans="1:3" ht="18" x14ac:dyDescent="0.25">
      <c r="B4" s="1" t="s">
        <v>116</v>
      </c>
    </row>
    <row r="5" spans="1:3" ht="8.25" customHeight="1" x14ac:dyDescent="0.25"/>
    <row r="6" spans="1:3" x14ac:dyDescent="0.25">
      <c r="B6" s="264" t="s">
        <v>5</v>
      </c>
      <c r="C6" s="265"/>
    </row>
    <row r="7" spans="1:3" x14ac:dyDescent="0.25">
      <c r="B7" s="9" t="s">
        <v>6</v>
      </c>
      <c r="C7" s="33" t="s">
        <v>71</v>
      </c>
    </row>
    <row r="8" spans="1:3" x14ac:dyDescent="0.25">
      <c r="B8" s="9" t="s">
        <v>7</v>
      </c>
      <c r="C8" s="33" t="s">
        <v>72</v>
      </c>
    </row>
    <row r="9" spans="1:3" x14ac:dyDescent="0.25">
      <c r="B9" s="9" t="s">
        <v>8</v>
      </c>
      <c r="C9" s="33" t="s">
        <v>73</v>
      </c>
    </row>
    <row r="10" spans="1:3" x14ac:dyDescent="0.25">
      <c r="B10" s="9" t="s">
        <v>9</v>
      </c>
      <c r="C10" s="33" t="s">
        <v>82</v>
      </c>
    </row>
    <row r="11" spans="1:3" x14ac:dyDescent="0.25">
      <c r="B11" s="37"/>
      <c r="C11" s="38"/>
    </row>
    <row r="12" spans="1:3" x14ac:dyDescent="0.25">
      <c r="B12" s="266" t="s">
        <v>53</v>
      </c>
      <c r="C12" s="267"/>
    </row>
    <row r="13" spans="1:3" x14ac:dyDescent="0.25">
      <c r="B13" s="9" t="s">
        <v>46</v>
      </c>
      <c r="C13" s="33" t="s">
        <v>74</v>
      </c>
    </row>
    <row r="14" spans="1:3" x14ac:dyDescent="0.25">
      <c r="B14" s="9" t="s">
        <v>47</v>
      </c>
      <c r="C14" s="33" t="s">
        <v>75</v>
      </c>
    </row>
    <row r="15" spans="1:3" x14ac:dyDescent="0.25">
      <c r="B15" s="9" t="s">
        <v>48</v>
      </c>
      <c r="C15" s="33" t="s">
        <v>76</v>
      </c>
    </row>
    <row r="16" spans="1:3" x14ac:dyDescent="0.25">
      <c r="B16" s="9" t="s">
        <v>49</v>
      </c>
      <c r="C16" s="33" t="s">
        <v>77</v>
      </c>
    </row>
    <row r="17" spans="2:3" x14ac:dyDescent="0.25">
      <c r="B17" s="9" t="s">
        <v>50</v>
      </c>
      <c r="C17" s="33" t="s">
        <v>78</v>
      </c>
    </row>
    <row r="18" spans="2:3" x14ac:dyDescent="0.25">
      <c r="B18" s="9" t="s">
        <v>51</v>
      </c>
      <c r="C18" s="33" t="s">
        <v>79</v>
      </c>
    </row>
    <row r="19" spans="2:3" x14ac:dyDescent="0.25">
      <c r="B19" s="9" t="s">
        <v>52</v>
      </c>
      <c r="C19" s="33" t="s">
        <v>80</v>
      </c>
    </row>
    <row r="20" spans="2:3" x14ac:dyDescent="0.25">
      <c r="B20" s="37"/>
      <c r="C20" s="38"/>
    </row>
    <row r="21" spans="2:3" x14ac:dyDescent="0.25">
      <c r="B21" s="266" t="s">
        <v>83</v>
      </c>
      <c r="C21" s="267"/>
    </row>
    <row r="22" spans="2:3" ht="69.95" customHeight="1" x14ac:dyDescent="0.25">
      <c r="B22" s="9" t="s">
        <v>84</v>
      </c>
      <c r="C22" s="39" t="s">
        <v>87</v>
      </c>
    </row>
    <row r="23" spans="2:3" ht="69.95" customHeight="1" x14ac:dyDescent="0.25">
      <c r="B23" s="9" t="s">
        <v>85</v>
      </c>
      <c r="C23" s="39" t="s">
        <v>86</v>
      </c>
    </row>
  </sheetData>
  <mergeCells count="3">
    <mergeCell ref="B6:C6"/>
    <mergeCell ref="B12:C12"/>
    <mergeCell ref="B21:C21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1" width="10.7109375" customWidth="1"/>
    <col min="12" max="12" width="3.42578125" customWidth="1"/>
    <col min="13" max="13" width="27.7109375" customWidth="1"/>
    <col min="20" max="20" width="3.42578125" customWidth="1"/>
    <col min="21" max="21" width="27.5703125" bestFit="1" customWidth="1"/>
  </cols>
  <sheetData>
    <row r="1" spans="1:24" ht="18" x14ac:dyDescent="0.25">
      <c r="B1" s="1" t="s">
        <v>66</v>
      </c>
    </row>
    <row r="2" spans="1:24" ht="18" x14ac:dyDescent="0.25">
      <c r="A2" s="31"/>
      <c r="B2" s="1" t="s">
        <v>121</v>
      </c>
      <c r="D2" s="244" t="s">
        <v>133</v>
      </c>
      <c r="E2" s="244"/>
    </row>
    <row r="3" spans="1:24" x14ac:dyDescent="0.25">
      <c r="B3" s="32" t="s">
        <v>69</v>
      </c>
      <c r="D3" s="232" t="s">
        <v>134</v>
      </c>
    </row>
    <row r="4" spans="1:24" ht="18" customHeight="1" x14ac:dyDescent="0.25">
      <c r="B4" s="1" t="s">
        <v>70</v>
      </c>
      <c r="C4" s="1"/>
      <c r="D4" s="1"/>
      <c r="E4" s="1"/>
      <c r="F4" s="1"/>
      <c r="G4" s="1"/>
      <c r="H4" s="1"/>
      <c r="I4" s="1"/>
      <c r="J4" s="1"/>
      <c r="K4" s="1"/>
    </row>
    <row r="5" spans="1:24" x14ac:dyDescent="0.25">
      <c r="B5" s="2"/>
      <c r="M5" s="2" t="s">
        <v>10</v>
      </c>
      <c r="U5" s="2" t="s">
        <v>10</v>
      </c>
    </row>
    <row r="6" spans="1:24" x14ac:dyDescent="0.25">
      <c r="B6" s="233" t="s">
        <v>0</v>
      </c>
      <c r="C6" s="236" t="s">
        <v>54</v>
      </c>
      <c r="D6" s="236"/>
      <c r="E6" s="237"/>
      <c r="F6" s="238" t="s">
        <v>55</v>
      </c>
      <c r="G6" s="239"/>
      <c r="H6" s="239"/>
      <c r="I6" s="238" t="s">
        <v>62</v>
      </c>
      <c r="J6" s="239"/>
      <c r="K6" s="240"/>
      <c r="M6" s="233" t="s">
        <v>0</v>
      </c>
      <c r="N6" s="245" t="s">
        <v>54</v>
      </c>
      <c r="O6" s="236"/>
      <c r="P6" s="237"/>
      <c r="Q6" s="238" t="s">
        <v>55</v>
      </c>
      <c r="R6" s="239"/>
      <c r="S6" s="240"/>
      <c r="U6" s="233" t="s">
        <v>0</v>
      </c>
      <c r="V6" s="245" t="s">
        <v>65</v>
      </c>
      <c r="W6" s="236"/>
      <c r="X6" s="237"/>
    </row>
    <row r="7" spans="1:24" ht="27" customHeight="1" x14ac:dyDescent="0.25">
      <c r="B7" s="234"/>
      <c r="C7" s="16" t="s">
        <v>59</v>
      </c>
      <c r="D7" s="3" t="s">
        <v>56</v>
      </c>
      <c r="E7" s="3" t="s">
        <v>57</v>
      </c>
      <c r="F7" s="15" t="s">
        <v>59</v>
      </c>
      <c r="G7" s="15" t="s">
        <v>56</v>
      </c>
      <c r="H7" s="15" t="s">
        <v>57</v>
      </c>
      <c r="I7" s="15" t="s">
        <v>59</v>
      </c>
      <c r="J7" s="15" t="s">
        <v>56</v>
      </c>
      <c r="K7" s="18" t="s">
        <v>57</v>
      </c>
      <c r="M7" s="234"/>
      <c r="N7" s="16" t="s">
        <v>59</v>
      </c>
      <c r="O7" s="3" t="s">
        <v>56</v>
      </c>
      <c r="P7" s="3" t="s">
        <v>57</v>
      </c>
      <c r="Q7" s="15" t="s">
        <v>59</v>
      </c>
      <c r="R7" s="15" t="s">
        <v>56</v>
      </c>
      <c r="S7" s="18" t="s">
        <v>57</v>
      </c>
      <c r="U7" s="234"/>
      <c r="V7" s="22" t="s">
        <v>59</v>
      </c>
      <c r="W7" s="3" t="s">
        <v>56</v>
      </c>
      <c r="X7" s="3" t="s">
        <v>57</v>
      </c>
    </row>
    <row r="8" spans="1:24" x14ac:dyDescent="0.25">
      <c r="B8" s="235"/>
      <c r="C8" s="241" t="s">
        <v>58</v>
      </c>
      <c r="D8" s="242"/>
      <c r="E8" s="17" t="s">
        <v>60</v>
      </c>
      <c r="F8" s="241" t="s">
        <v>58</v>
      </c>
      <c r="G8" s="242"/>
      <c r="H8" s="17" t="s">
        <v>60</v>
      </c>
      <c r="I8" s="241" t="s">
        <v>61</v>
      </c>
      <c r="J8" s="243"/>
      <c r="K8" s="242"/>
      <c r="M8" s="235"/>
      <c r="N8" s="241" t="s">
        <v>61</v>
      </c>
      <c r="O8" s="243"/>
      <c r="P8" s="242"/>
      <c r="Q8" s="241" t="s">
        <v>61</v>
      </c>
      <c r="R8" s="243"/>
      <c r="S8" s="242"/>
      <c r="U8" s="235"/>
      <c r="V8" s="241" t="s">
        <v>61</v>
      </c>
      <c r="W8" s="243"/>
      <c r="X8" s="242"/>
    </row>
    <row r="9" spans="1:24" x14ac:dyDescent="0.25"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M9" s="4" t="s">
        <v>4</v>
      </c>
      <c r="N9" s="5"/>
      <c r="O9" s="5"/>
      <c r="P9" s="5"/>
      <c r="Q9" s="5"/>
      <c r="R9" s="5"/>
      <c r="S9" s="5"/>
      <c r="U9" s="4" t="s">
        <v>4</v>
      </c>
      <c r="V9" s="5"/>
      <c r="W9" s="5"/>
      <c r="X9" s="5"/>
    </row>
    <row r="10" spans="1:24" x14ac:dyDescent="0.25">
      <c r="B10" s="6" t="s">
        <v>4</v>
      </c>
      <c r="C10" s="7">
        <v>8883</v>
      </c>
      <c r="D10" s="7">
        <v>1138424</v>
      </c>
      <c r="E10" s="7">
        <v>207599.19500599999</v>
      </c>
      <c r="F10" s="7">
        <v>5424</v>
      </c>
      <c r="G10" s="7">
        <v>745138</v>
      </c>
      <c r="H10" s="7">
        <v>160784.52105400001</v>
      </c>
      <c r="I10" s="11">
        <f>F10/C10*100</f>
        <v>61.060452549814251</v>
      </c>
      <c r="J10" s="11">
        <f t="shared" ref="J10:K10" si="0">G10/D10*100</f>
        <v>65.453469006275341</v>
      </c>
      <c r="K10" s="11">
        <f t="shared" si="0"/>
        <v>77.449491578882586</v>
      </c>
      <c r="M10" s="6" t="s">
        <v>4</v>
      </c>
      <c r="N10" s="11">
        <f>SUM(N12:N15)</f>
        <v>100</v>
      </c>
      <c r="O10" s="11">
        <f t="shared" ref="O10:S10" si="1">SUM(O12:O15)</f>
        <v>100</v>
      </c>
      <c r="P10" s="11">
        <f t="shared" si="1"/>
        <v>100</v>
      </c>
      <c r="Q10" s="11">
        <f t="shared" si="1"/>
        <v>100.00000000000001</v>
      </c>
      <c r="R10" s="11">
        <f t="shared" si="1"/>
        <v>100</v>
      </c>
      <c r="S10" s="11">
        <f t="shared" si="1"/>
        <v>100</v>
      </c>
      <c r="U10" s="6" t="s">
        <v>4</v>
      </c>
      <c r="V10" s="11">
        <f>F10/C10*100</f>
        <v>61.060452549814251</v>
      </c>
      <c r="W10" s="11">
        <f t="shared" ref="W10:X10" si="2">G10/D10*100</f>
        <v>65.453469006275341</v>
      </c>
      <c r="X10" s="11">
        <f t="shared" si="2"/>
        <v>77.449491578882586</v>
      </c>
    </row>
    <row r="11" spans="1:24" x14ac:dyDescent="0.25">
      <c r="B11" s="4" t="s">
        <v>5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5</v>
      </c>
      <c r="N11" s="12"/>
      <c r="O11" s="12"/>
      <c r="P11" s="12"/>
      <c r="Q11" s="12"/>
      <c r="R11" s="12"/>
      <c r="S11" s="12"/>
      <c r="U11" s="4" t="s">
        <v>5</v>
      </c>
      <c r="V11" s="12"/>
      <c r="W11" s="12"/>
      <c r="X11" s="12"/>
    </row>
    <row r="12" spans="1:24" x14ac:dyDescent="0.25">
      <c r="B12" s="9" t="s">
        <v>6</v>
      </c>
      <c r="C12" s="10">
        <v>1881</v>
      </c>
      <c r="D12" s="10">
        <v>9281</v>
      </c>
      <c r="E12" s="10">
        <v>1033.528879</v>
      </c>
      <c r="F12" s="10">
        <v>1129</v>
      </c>
      <c r="G12" s="10">
        <v>5593</v>
      </c>
      <c r="H12" s="10">
        <v>625.87702200000001</v>
      </c>
      <c r="I12" s="13">
        <f t="shared" ref="I12:I26" si="3">F12/C12*100</f>
        <v>60.021265284423173</v>
      </c>
      <c r="J12" s="13">
        <f t="shared" ref="J12:J26" si="4">G12/D12*100</f>
        <v>60.262902704449949</v>
      </c>
      <c r="K12" s="13">
        <f t="shared" ref="K12:K26" si="5">H12/E12*100</f>
        <v>60.557284340769733</v>
      </c>
      <c r="M12" s="9" t="s">
        <v>6</v>
      </c>
      <c r="N12" s="13">
        <f>C12/$C$10*100</f>
        <v>21.175278622087131</v>
      </c>
      <c r="O12" s="13">
        <f>D12/$D$10*100</f>
        <v>0.81524985418438123</v>
      </c>
      <c r="P12" s="13">
        <f>E12/$E$10*100</f>
        <v>0.49784821129490853</v>
      </c>
      <c r="Q12" s="13">
        <f>F12/$F$10*100</f>
        <v>20.814896755162245</v>
      </c>
      <c r="R12" s="13">
        <f>G12/$G$10*100</f>
        <v>0.75059921786299988</v>
      </c>
      <c r="S12" s="13">
        <f>H12/$H$10*100</f>
        <v>0.38926447514795109</v>
      </c>
      <c r="U12" s="9" t="s">
        <v>6</v>
      </c>
      <c r="V12" s="13">
        <f t="shared" ref="V12:V22" si="6">F12/C12*100</f>
        <v>60.021265284423173</v>
      </c>
      <c r="W12" s="13">
        <f t="shared" ref="W12:W23" si="7">G12/D12*100</f>
        <v>60.262902704449949</v>
      </c>
      <c r="X12" s="13">
        <f t="shared" ref="X12:X23" si="8">H12/E12*100</f>
        <v>60.557284340769733</v>
      </c>
    </row>
    <row r="13" spans="1:24" x14ac:dyDescent="0.25">
      <c r="B13" s="9" t="s">
        <v>7</v>
      </c>
      <c r="C13" s="10">
        <v>3288</v>
      </c>
      <c r="D13" s="10">
        <v>69740</v>
      </c>
      <c r="E13" s="10">
        <v>9237.7493030000005</v>
      </c>
      <c r="F13" s="10">
        <v>1899</v>
      </c>
      <c r="G13" s="10">
        <v>40801</v>
      </c>
      <c r="H13" s="10">
        <v>5509.4750210000002</v>
      </c>
      <c r="I13" s="13">
        <f t="shared" si="3"/>
        <v>57.755474452554743</v>
      </c>
      <c r="J13" s="13">
        <f t="shared" si="4"/>
        <v>58.50444508173215</v>
      </c>
      <c r="K13" s="13">
        <f t="shared" si="5"/>
        <v>59.640880481685876</v>
      </c>
      <c r="M13" s="9" t="s">
        <v>7</v>
      </c>
      <c r="N13" s="13">
        <f t="shared" ref="N13:N15" si="9">C13/$C$10*100</f>
        <v>37.014522120905099</v>
      </c>
      <c r="O13" s="13">
        <f t="shared" ref="O13:O15" si="10">D13/$D$10*100</f>
        <v>6.126012803665418</v>
      </c>
      <c r="P13" s="13">
        <f t="shared" ref="P13:P15" si="11">E13/$E$10*100</f>
        <v>4.4498001558883757</v>
      </c>
      <c r="Q13" s="13">
        <f t="shared" ref="Q13:Q15" si="12">F13/$F$10*100</f>
        <v>35.011061946902657</v>
      </c>
      <c r="R13" s="13">
        <f t="shared" ref="R13:R15" si="13">G13/$G$10*100</f>
        <v>5.4756300175269548</v>
      </c>
      <c r="S13" s="13">
        <f t="shared" ref="S13:S15" si="14">H13/$H$10*100</f>
        <v>3.4266202896170737</v>
      </c>
      <c r="U13" s="9" t="s">
        <v>7</v>
      </c>
      <c r="V13" s="13">
        <f t="shared" si="6"/>
        <v>57.755474452554743</v>
      </c>
      <c r="W13" s="13">
        <f t="shared" si="7"/>
        <v>58.50444508173215</v>
      </c>
      <c r="X13" s="13">
        <f t="shared" si="8"/>
        <v>59.640880481685876</v>
      </c>
    </row>
    <row r="14" spans="1:24" x14ac:dyDescent="0.25">
      <c r="B14" s="9" t="s">
        <v>8</v>
      </c>
      <c r="C14" s="10">
        <v>2554</v>
      </c>
      <c r="D14" s="10">
        <v>244873</v>
      </c>
      <c r="E14" s="10">
        <v>36792.325634000001</v>
      </c>
      <c r="F14" s="10">
        <v>1592</v>
      </c>
      <c r="G14" s="10">
        <v>151369</v>
      </c>
      <c r="H14" s="10">
        <v>23210.575585999999</v>
      </c>
      <c r="I14" s="13">
        <f t="shared" si="3"/>
        <v>62.333594361785437</v>
      </c>
      <c r="J14" s="13">
        <f t="shared" si="4"/>
        <v>61.815308343508676</v>
      </c>
      <c r="K14" s="13">
        <f t="shared" si="5"/>
        <v>63.085372250975546</v>
      </c>
      <c r="M14" s="9" t="s">
        <v>8</v>
      </c>
      <c r="N14" s="13">
        <f t="shared" si="9"/>
        <v>28.75154790048407</v>
      </c>
      <c r="O14" s="13">
        <f t="shared" si="10"/>
        <v>21.509824107713822</v>
      </c>
      <c r="P14" s="13">
        <f t="shared" si="11"/>
        <v>17.722768931226653</v>
      </c>
      <c r="Q14" s="13">
        <f t="shared" si="12"/>
        <v>29.35103244837758</v>
      </c>
      <c r="R14" s="13">
        <f t="shared" si="13"/>
        <v>20.314223674004008</v>
      </c>
      <c r="S14" s="13">
        <f t="shared" si="14"/>
        <v>14.435827176550564</v>
      </c>
      <c r="U14" s="9" t="s">
        <v>8</v>
      </c>
      <c r="V14" s="13">
        <f t="shared" si="6"/>
        <v>62.333594361785437</v>
      </c>
      <c r="W14" s="13">
        <f t="shared" si="7"/>
        <v>61.815308343508676</v>
      </c>
      <c r="X14" s="13">
        <f t="shared" si="8"/>
        <v>63.085372250975546</v>
      </c>
    </row>
    <row r="15" spans="1:24" x14ac:dyDescent="0.25">
      <c r="B15" s="9" t="s">
        <v>9</v>
      </c>
      <c r="C15" s="10">
        <v>1160</v>
      </c>
      <c r="D15" s="10">
        <v>814530</v>
      </c>
      <c r="E15" s="10">
        <v>160535.59119000001</v>
      </c>
      <c r="F15" s="10">
        <v>804</v>
      </c>
      <c r="G15" s="10">
        <v>547375</v>
      </c>
      <c r="H15" s="10">
        <v>131438.593425</v>
      </c>
      <c r="I15" s="13">
        <f t="shared" si="3"/>
        <v>69.310344827586206</v>
      </c>
      <c r="J15" s="13">
        <f t="shared" si="4"/>
        <v>67.201330828821526</v>
      </c>
      <c r="K15" s="13">
        <f t="shared" si="5"/>
        <v>81.875048673435529</v>
      </c>
      <c r="M15" s="9" t="s">
        <v>9</v>
      </c>
      <c r="N15" s="13">
        <f t="shared" si="9"/>
        <v>13.058651356523695</v>
      </c>
      <c r="O15" s="13">
        <f t="shared" si="10"/>
        <v>71.54891323443637</v>
      </c>
      <c r="P15" s="13">
        <f t="shared" si="11"/>
        <v>77.32958270159007</v>
      </c>
      <c r="Q15" s="13">
        <f t="shared" si="12"/>
        <v>14.823008849557523</v>
      </c>
      <c r="R15" s="13">
        <f t="shared" si="13"/>
        <v>73.459547090606037</v>
      </c>
      <c r="S15" s="13">
        <f t="shared" si="14"/>
        <v>81.748288058684409</v>
      </c>
      <c r="U15" s="9" t="s">
        <v>9</v>
      </c>
      <c r="V15" s="13">
        <f t="shared" si="6"/>
        <v>69.310344827586206</v>
      </c>
      <c r="W15" s="13">
        <f t="shared" si="7"/>
        <v>67.201330828821526</v>
      </c>
      <c r="X15" s="13">
        <f t="shared" si="8"/>
        <v>81.875048673435529</v>
      </c>
    </row>
    <row r="16" spans="1:24" x14ac:dyDescent="0.25">
      <c r="B16" s="4" t="s">
        <v>53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53</v>
      </c>
      <c r="N16" s="8"/>
      <c r="O16" s="8"/>
      <c r="P16" s="8"/>
      <c r="Q16" s="8"/>
      <c r="R16" s="8"/>
      <c r="S16" s="8"/>
      <c r="U16" s="4" t="s">
        <v>53</v>
      </c>
      <c r="V16" s="8"/>
      <c r="W16" s="8"/>
      <c r="X16" s="8"/>
    </row>
    <row r="17" spans="2:24" x14ac:dyDescent="0.25">
      <c r="B17" s="9" t="s">
        <v>46</v>
      </c>
      <c r="C17" s="10">
        <v>2496</v>
      </c>
      <c r="D17" s="10">
        <v>331316</v>
      </c>
      <c r="E17" s="10">
        <v>84051.342176999999</v>
      </c>
      <c r="F17" s="10">
        <v>1568</v>
      </c>
      <c r="G17" s="10">
        <v>220742</v>
      </c>
      <c r="H17" s="10">
        <v>65164.711047999997</v>
      </c>
      <c r="I17" s="13">
        <f t="shared" si="3"/>
        <v>62.820512820512818</v>
      </c>
      <c r="J17" s="13">
        <f t="shared" si="4"/>
        <v>66.625819459368103</v>
      </c>
      <c r="K17" s="13">
        <f t="shared" si="5"/>
        <v>77.529649569155623</v>
      </c>
      <c r="M17" s="9" t="s">
        <v>46</v>
      </c>
      <c r="N17" s="13">
        <f>C17/$C$10*100</f>
        <v>28.098615332657882</v>
      </c>
      <c r="O17" s="13">
        <f>D17/$D$10*100</f>
        <v>29.103040694855341</v>
      </c>
      <c r="P17" s="13">
        <f>E17/$E$10*100</f>
        <v>40.487316039241271</v>
      </c>
      <c r="Q17" s="13">
        <f>F17/$F$10*100</f>
        <v>28.908554572271388</v>
      </c>
      <c r="R17" s="13">
        <f>G17/$G$10*100</f>
        <v>29.624311201415036</v>
      </c>
      <c r="S17" s="13">
        <f>H17/$H$10*100</f>
        <v>40.529219243756813</v>
      </c>
      <c r="U17" s="9" t="s">
        <v>46</v>
      </c>
      <c r="V17" s="13">
        <f t="shared" si="6"/>
        <v>62.820512820512818</v>
      </c>
      <c r="W17" s="13">
        <f t="shared" si="7"/>
        <v>66.625819459368103</v>
      </c>
      <c r="X17" s="13">
        <f t="shared" si="8"/>
        <v>77.529649569155623</v>
      </c>
    </row>
    <row r="18" spans="2:24" x14ac:dyDescent="0.25">
      <c r="B18" s="9" t="s">
        <v>47</v>
      </c>
      <c r="C18" s="10">
        <v>1022</v>
      </c>
      <c r="D18" s="10">
        <v>66734</v>
      </c>
      <c r="E18" s="10">
        <v>8947.0154390000007</v>
      </c>
      <c r="F18" s="10">
        <v>617</v>
      </c>
      <c r="G18" s="10">
        <v>40876</v>
      </c>
      <c r="H18" s="10">
        <v>5563.49262</v>
      </c>
      <c r="I18" s="13">
        <f t="shared" si="3"/>
        <v>60.37181996086106</v>
      </c>
      <c r="J18" s="13">
        <f t="shared" si="4"/>
        <v>61.252135343303259</v>
      </c>
      <c r="K18" s="13">
        <f t="shared" si="5"/>
        <v>62.182664799579534</v>
      </c>
      <c r="M18" s="9" t="s">
        <v>47</v>
      </c>
      <c r="N18" s="13">
        <f t="shared" ref="N18:N23" si="15">C18/$C$10*100</f>
        <v>11.505122143420015</v>
      </c>
      <c r="O18" s="13">
        <f t="shared" ref="O18:O23" si="16">D18/$D$10*100</f>
        <v>5.8619635566361916</v>
      </c>
      <c r="P18" s="13">
        <f t="shared" ref="P18:P23" si="17">E18/$E$10*100</f>
        <v>4.3097543989712559</v>
      </c>
      <c r="Q18" s="13">
        <f t="shared" ref="Q18:Q23" si="18">F18/$F$10*100</f>
        <v>11.375368731563421</v>
      </c>
      <c r="R18" s="13">
        <f t="shared" ref="R18:R23" si="19">G18/$G$10*100</f>
        <v>5.4856952671854069</v>
      </c>
      <c r="S18" s="13">
        <f t="shared" ref="S18:S23" si="20">H18/$H$10*100</f>
        <v>3.4602165578684549</v>
      </c>
      <c r="U18" s="9" t="s">
        <v>47</v>
      </c>
      <c r="V18" s="13">
        <f t="shared" si="6"/>
        <v>60.37181996086106</v>
      </c>
      <c r="W18" s="13">
        <f t="shared" si="7"/>
        <v>61.252135343303259</v>
      </c>
      <c r="X18" s="13">
        <f t="shared" si="8"/>
        <v>62.182664799579534</v>
      </c>
    </row>
    <row r="19" spans="2:24" x14ac:dyDescent="0.25">
      <c r="B19" s="9" t="s">
        <v>48</v>
      </c>
      <c r="C19" s="10">
        <v>2710</v>
      </c>
      <c r="D19" s="10">
        <v>238856</v>
      </c>
      <c r="E19" s="10">
        <v>73928.042906000002</v>
      </c>
      <c r="F19" s="10">
        <v>1653</v>
      </c>
      <c r="G19" s="10">
        <v>191472</v>
      </c>
      <c r="H19" s="10">
        <v>60601.249202999999</v>
      </c>
      <c r="I19" s="13">
        <f t="shared" si="3"/>
        <v>60.996309963099627</v>
      </c>
      <c r="J19" s="13">
        <f t="shared" si="4"/>
        <v>80.16210603878487</v>
      </c>
      <c r="K19" s="13">
        <f t="shared" si="5"/>
        <v>81.973290270993502</v>
      </c>
      <c r="M19" s="9" t="s">
        <v>48</v>
      </c>
      <c r="N19" s="13">
        <f t="shared" si="15"/>
        <v>30.507711358775186</v>
      </c>
      <c r="O19" s="13">
        <f t="shared" si="16"/>
        <v>20.981286409984328</v>
      </c>
      <c r="P19" s="13">
        <f t="shared" si="17"/>
        <v>35.610948734104362</v>
      </c>
      <c r="Q19" s="13">
        <f t="shared" si="18"/>
        <v>30.475663716814161</v>
      </c>
      <c r="R19" s="13">
        <f t="shared" si="19"/>
        <v>25.696179768042963</v>
      </c>
      <c r="S19" s="13">
        <f t="shared" si="20"/>
        <v>37.690972243930666</v>
      </c>
      <c r="U19" s="9" t="s">
        <v>48</v>
      </c>
      <c r="V19" s="13">
        <f t="shared" si="6"/>
        <v>60.996309963099627</v>
      </c>
      <c r="W19" s="13">
        <f t="shared" si="7"/>
        <v>80.16210603878487</v>
      </c>
      <c r="X19" s="13">
        <f t="shared" si="8"/>
        <v>81.973290270993502</v>
      </c>
    </row>
    <row r="20" spans="2:24" x14ac:dyDescent="0.25">
      <c r="B20" s="9" t="s">
        <v>49</v>
      </c>
      <c r="C20" s="10">
        <v>284</v>
      </c>
      <c r="D20" s="10">
        <v>75411</v>
      </c>
      <c r="E20" s="10">
        <v>12340.078489</v>
      </c>
      <c r="F20" s="10">
        <v>165</v>
      </c>
      <c r="G20" s="10">
        <v>55811</v>
      </c>
      <c r="H20" s="10">
        <v>9525.2668209999993</v>
      </c>
      <c r="I20" s="13">
        <f t="shared" si="3"/>
        <v>58.098591549295776</v>
      </c>
      <c r="J20" s="13">
        <f t="shared" si="4"/>
        <v>74.009096816114365</v>
      </c>
      <c r="K20" s="13">
        <f t="shared" si="5"/>
        <v>77.189677760079604</v>
      </c>
      <c r="M20" s="9" t="s">
        <v>49</v>
      </c>
      <c r="N20" s="13">
        <f t="shared" si="15"/>
        <v>3.197118090735112</v>
      </c>
      <c r="O20" s="13">
        <f t="shared" si="16"/>
        <v>6.6241576073589448</v>
      </c>
      <c r="P20" s="13">
        <f t="shared" si="17"/>
        <v>5.9441841711589243</v>
      </c>
      <c r="Q20" s="13">
        <f t="shared" si="18"/>
        <v>3.0420353982300883</v>
      </c>
      <c r="R20" s="13">
        <f t="shared" si="19"/>
        <v>7.4900219825052545</v>
      </c>
      <c r="S20" s="13">
        <f t="shared" si="20"/>
        <v>5.9242436762932584</v>
      </c>
      <c r="U20" s="9" t="s">
        <v>49</v>
      </c>
      <c r="V20" s="13">
        <f t="shared" si="6"/>
        <v>58.098591549295776</v>
      </c>
      <c r="W20" s="13">
        <f t="shared" si="7"/>
        <v>74.009096816114365</v>
      </c>
      <c r="X20" s="13">
        <f t="shared" si="8"/>
        <v>77.189677760079604</v>
      </c>
    </row>
    <row r="21" spans="2:24" x14ac:dyDescent="0.25">
      <c r="B21" s="9" t="s">
        <v>50</v>
      </c>
      <c r="C21" s="10">
        <v>579</v>
      </c>
      <c r="D21" s="10">
        <v>67283</v>
      </c>
      <c r="E21" s="10">
        <v>3612.6820360000002</v>
      </c>
      <c r="F21" s="10">
        <v>327</v>
      </c>
      <c r="G21" s="10">
        <v>32097</v>
      </c>
      <c r="H21" s="10">
        <v>1871.8625750000001</v>
      </c>
      <c r="I21" s="13">
        <f t="shared" si="3"/>
        <v>56.476683937823836</v>
      </c>
      <c r="J21" s="13">
        <f t="shared" si="4"/>
        <v>47.704472154927693</v>
      </c>
      <c r="K21" s="13">
        <f t="shared" si="5"/>
        <v>51.813654131392816</v>
      </c>
      <c r="M21" s="9" t="s">
        <v>50</v>
      </c>
      <c r="N21" s="13">
        <f t="shared" si="15"/>
        <v>6.5180682201958797</v>
      </c>
      <c r="O21" s="13">
        <f t="shared" si="16"/>
        <v>5.9101881197163797</v>
      </c>
      <c r="P21" s="13">
        <f t="shared" si="17"/>
        <v>1.7402196746936265</v>
      </c>
      <c r="Q21" s="13">
        <f t="shared" si="18"/>
        <v>6.0287610619469021</v>
      </c>
      <c r="R21" s="13">
        <f t="shared" si="19"/>
        <v>4.3075242438313444</v>
      </c>
      <c r="S21" s="13">
        <f t="shared" si="20"/>
        <v>1.1642057100579533</v>
      </c>
      <c r="U21" s="9" t="s">
        <v>50</v>
      </c>
      <c r="V21" s="13">
        <f t="shared" si="6"/>
        <v>56.476683937823836</v>
      </c>
      <c r="W21" s="13">
        <f t="shared" si="7"/>
        <v>47.704472154927693</v>
      </c>
      <c r="X21" s="13">
        <f t="shared" si="8"/>
        <v>51.813654131392816</v>
      </c>
    </row>
    <row r="22" spans="2:24" x14ac:dyDescent="0.25">
      <c r="B22" s="9" t="s">
        <v>51</v>
      </c>
      <c r="C22" s="10">
        <v>343</v>
      </c>
      <c r="D22" s="10">
        <v>45371</v>
      </c>
      <c r="E22" s="10">
        <v>8976.50857</v>
      </c>
      <c r="F22" s="10">
        <v>224</v>
      </c>
      <c r="G22" s="10">
        <v>32447</v>
      </c>
      <c r="H22" s="10">
        <v>7650.2914259999998</v>
      </c>
      <c r="I22" s="13">
        <f t="shared" si="3"/>
        <v>65.306122448979593</v>
      </c>
      <c r="J22" s="13">
        <f t="shared" si="4"/>
        <v>71.514844283793607</v>
      </c>
      <c r="K22" s="13">
        <f t="shared" si="5"/>
        <v>85.225690660706405</v>
      </c>
      <c r="M22" s="9" t="s">
        <v>51</v>
      </c>
      <c r="N22" s="13">
        <f t="shared" si="15"/>
        <v>3.8613081166272654</v>
      </c>
      <c r="O22" s="13">
        <f t="shared" si="16"/>
        <v>3.9854219517508414</v>
      </c>
      <c r="P22" s="13">
        <f t="shared" si="17"/>
        <v>4.3239611645606635</v>
      </c>
      <c r="Q22" s="13">
        <f t="shared" si="18"/>
        <v>4.1297935103244834</v>
      </c>
      <c r="R22" s="13">
        <f t="shared" si="19"/>
        <v>4.3544954089041221</v>
      </c>
      <c r="S22" s="13">
        <f t="shared" si="20"/>
        <v>4.7581019465366472</v>
      </c>
      <c r="U22" s="9" t="s">
        <v>51</v>
      </c>
      <c r="V22" s="13">
        <f t="shared" si="6"/>
        <v>65.306122448979593</v>
      </c>
      <c r="W22" s="13">
        <f t="shared" si="7"/>
        <v>71.514844283793607</v>
      </c>
      <c r="X22" s="13">
        <f t="shared" si="8"/>
        <v>85.225690660706405</v>
      </c>
    </row>
    <row r="23" spans="2:24" x14ac:dyDescent="0.25">
      <c r="B23" s="9" t="s">
        <v>52</v>
      </c>
      <c r="C23" s="10">
        <v>1449</v>
      </c>
      <c r="D23" s="10">
        <v>313453</v>
      </c>
      <c r="E23" s="10">
        <v>15743.525389</v>
      </c>
      <c r="F23" s="10">
        <v>870</v>
      </c>
      <c r="G23" s="10">
        <v>171693</v>
      </c>
      <c r="H23" s="10">
        <v>10407.647360999999</v>
      </c>
      <c r="I23" s="13">
        <f t="shared" si="3"/>
        <v>60.041407867494826</v>
      </c>
      <c r="J23" s="13">
        <f t="shared" si="4"/>
        <v>54.77471901688611</v>
      </c>
      <c r="K23" s="13">
        <f t="shared" si="5"/>
        <v>66.107476590165888</v>
      </c>
      <c r="M23" s="9" t="s">
        <v>52</v>
      </c>
      <c r="N23" s="13">
        <f t="shared" si="15"/>
        <v>16.312056737588655</v>
      </c>
      <c r="O23" s="13">
        <f t="shared" si="16"/>
        <v>27.53394165969797</v>
      </c>
      <c r="P23" s="13">
        <f t="shared" si="17"/>
        <v>7.5836158172699006</v>
      </c>
      <c r="Q23" s="13">
        <f t="shared" si="18"/>
        <v>16.039823008849556</v>
      </c>
      <c r="R23" s="13">
        <f t="shared" si="19"/>
        <v>23.041772128115866</v>
      </c>
      <c r="S23" s="13">
        <f t="shared" si="20"/>
        <v>6.4730406215561986</v>
      </c>
      <c r="U23" s="9" t="s">
        <v>52</v>
      </c>
      <c r="V23" s="13">
        <f>F23/C23*100</f>
        <v>60.041407867494826</v>
      </c>
      <c r="W23" s="13">
        <f t="shared" si="7"/>
        <v>54.77471901688611</v>
      </c>
      <c r="X23" s="13">
        <f t="shared" si="8"/>
        <v>66.107476590165888</v>
      </c>
    </row>
    <row r="24" spans="2:24" x14ac:dyDescent="0.25">
      <c r="B24" s="4" t="s">
        <v>83</v>
      </c>
      <c r="C24" s="10"/>
      <c r="D24" s="10"/>
      <c r="E24" s="10"/>
      <c r="F24" s="10"/>
      <c r="G24" s="10"/>
      <c r="H24" s="10"/>
      <c r="I24" s="13"/>
      <c r="J24" s="13"/>
      <c r="K24" s="13"/>
      <c r="M24" s="4" t="s">
        <v>83</v>
      </c>
      <c r="N24" s="10"/>
      <c r="O24" s="10"/>
      <c r="P24" s="10"/>
      <c r="Q24" s="10"/>
      <c r="R24" s="10"/>
      <c r="S24" s="10"/>
      <c r="T24" s="13"/>
      <c r="U24" s="4" t="s">
        <v>83</v>
      </c>
      <c r="V24" s="10"/>
      <c r="W24" s="10"/>
      <c r="X24" s="10"/>
    </row>
    <row r="25" spans="2:24" x14ac:dyDescent="0.25">
      <c r="B25" s="9" t="s">
        <v>84</v>
      </c>
      <c r="C25" s="10">
        <v>6554</v>
      </c>
      <c r="D25" s="10">
        <v>751613</v>
      </c>
      <c r="E25" s="10">
        <v>117248.282947</v>
      </c>
      <c r="F25" s="10">
        <v>3966</v>
      </c>
      <c r="G25" s="10">
        <v>491808</v>
      </c>
      <c r="H25" s="10">
        <v>91765.151113999993</v>
      </c>
      <c r="I25" s="40">
        <f t="shared" si="3"/>
        <v>60.512664021971318</v>
      </c>
      <c r="J25" s="40">
        <f t="shared" si="4"/>
        <v>65.433673978496913</v>
      </c>
      <c r="K25" s="40">
        <f t="shared" si="5"/>
        <v>78.26566735777341</v>
      </c>
      <c r="M25" s="9" t="s">
        <v>84</v>
      </c>
      <c r="N25" s="13">
        <f>C25/$C$10*100</f>
        <v>73.781380164358893</v>
      </c>
      <c r="O25" s="13">
        <f>D25/$D$10*100</f>
        <v>66.022237760272091</v>
      </c>
      <c r="P25" s="13">
        <f>E25/$E$10*100</f>
        <v>56.478197299180913</v>
      </c>
      <c r="Q25" s="13">
        <f>F25/$F$10*100</f>
        <v>73.119469026548671</v>
      </c>
      <c r="R25" s="13">
        <f>G25/$G$10*100</f>
        <v>66.00227072032294</v>
      </c>
      <c r="S25" s="13">
        <f>H25/$H$10*100</f>
        <v>57.073374048973513</v>
      </c>
      <c r="T25" s="13"/>
      <c r="U25" s="9" t="s">
        <v>84</v>
      </c>
      <c r="V25" s="40">
        <f>F25/C25*100</f>
        <v>60.512664021971318</v>
      </c>
      <c r="W25" s="40">
        <f t="shared" ref="W25" si="21">G25/D25*100</f>
        <v>65.433673978496913</v>
      </c>
      <c r="X25" s="40">
        <f t="shared" ref="X25" si="22">H25/E25*100</f>
        <v>78.26566735777341</v>
      </c>
    </row>
    <row r="26" spans="2:24" x14ac:dyDescent="0.25">
      <c r="B26" s="9" t="s">
        <v>85</v>
      </c>
      <c r="C26" s="10">
        <v>2329</v>
      </c>
      <c r="D26" s="10">
        <v>386811</v>
      </c>
      <c r="E26" s="10">
        <v>90350.912058999995</v>
      </c>
      <c r="F26" s="10">
        <v>1458</v>
      </c>
      <c r="G26" s="10">
        <v>253330</v>
      </c>
      <c r="H26" s="10">
        <v>69019.369940000004</v>
      </c>
      <c r="I26" s="40">
        <f t="shared" si="3"/>
        <v>62.601975096607987</v>
      </c>
      <c r="J26" s="40">
        <f t="shared" si="4"/>
        <v>65.491932752688015</v>
      </c>
      <c r="K26" s="40">
        <f t="shared" si="5"/>
        <v>76.390341134497575</v>
      </c>
      <c r="M26" s="9" t="s">
        <v>85</v>
      </c>
      <c r="N26" s="13">
        <f t="shared" ref="N26" si="23">C26/$C$10*100</f>
        <v>26.21861983564111</v>
      </c>
      <c r="O26" s="13">
        <f t="shared" ref="O26" si="24">D26/$D$10*100</f>
        <v>33.977762239727902</v>
      </c>
      <c r="P26" s="13">
        <f t="shared" ref="P26" si="25">E26/$E$10*100</f>
        <v>43.521802700819087</v>
      </c>
      <c r="Q26" s="13">
        <f t="shared" ref="Q26" si="26">F26/$F$10*100</f>
        <v>26.880530973451329</v>
      </c>
      <c r="R26" s="13">
        <f t="shared" ref="R26" si="27">G26/$G$10*100</f>
        <v>33.997729279677053</v>
      </c>
      <c r="S26" s="13">
        <f t="shared" ref="S26" si="28">H26/$H$10*100</f>
        <v>42.92662595102648</v>
      </c>
      <c r="T26" s="13"/>
      <c r="U26" s="9" t="s">
        <v>85</v>
      </c>
      <c r="V26" s="40">
        <f>F26/C26*100</f>
        <v>62.601975096607987</v>
      </c>
      <c r="W26" s="40">
        <f t="shared" ref="W26" si="29">G26/D26*100</f>
        <v>65.491932752688015</v>
      </c>
      <c r="X26" s="40">
        <f t="shared" ref="X26" si="30">H26/E26*100</f>
        <v>76.390341134497575</v>
      </c>
    </row>
  </sheetData>
  <mergeCells count="16">
    <mergeCell ref="U6:U8"/>
    <mergeCell ref="V6:X6"/>
    <mergeCell ref="V8:X8"/>
    <mergeCell ref="I6:K6"/>
    <mergeCell ref="F8:G8"/>
    <mergeCell ref="Q6:S6"/>
    <mergeCell ref="N8:P8"/>
    <mergeCell ref="Q8:S8"/>
    <mergeCell ref="C6:E6"/>
    <mergeCell ref="N6:P6"/>
    <mergeCell ref="F6:H6"/>
    <mergeCell ref="D2:E2"/>
    <mergeCell ref="C8:D8"/>
    <mergeCell ref="I8:K8"/>
    <mergeCell ref="B6:B8"/>
    <mergeCell ref="M6:M8"/>
  </mergeCells>
  <hyperlinks>
    <hyperlink ref="B3" location="Índice!A1" display="volt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5703125" bestFit="1" customWidth="1"/>
    <col min="8" max="10" width="13.7109375" customWidth="1"/>
  </cols>
  <sheetData>
    <row r="1" spans="1:10" ht="18" x14ac:dyDescent="0.25">
      <c r="B1" s="1" t="s">
        <v>66</v>
      </c>
    </row>
    <row r="2" spans="1:10" ht="18" x14ac:dyDescent="0.25">
      <c r="A2" s="31"/>
      <c r="B2" s="1" t="s">
        <v>121</v>
      </c>
      <c r="D2" s="244" t="s">
        <v>133</v>
      </c>
      <c r="E2" s="244"/>
    </row>
    <row r="3" spans="1:10" x14ac:dyDescent="0.25">
      <c r="B3" s="32" t="s">
        <v>69</v>
      </c>
    </row>
    <row r="4" spans="1:10" ht="18" customHeight="1" x14ac:dyDescent="0.25">
      <c r="B4" s="1" t="s">
        <v>91</v>
      </c>
      <c r="C4" s="1"/>
      <c r="D4" s="1"/>
      <c r="E4" s="1"/>
    </row>
    <row r="5" spans="1:10" ht="4.5" customHeight="1" x14ac:dyDescent="0.25"/>
    <row r="6" spans="1:10" x14ac:dyDescent="0.25">
      <c r="B6" s="20" t="s">
        <v>63</v>
      </c>
      <c r="G6" s="20" t="s">
        <v>64</v>
      </c>
      <c r="H6" s="19"/>
      <c r="I6" s="19"/>
      <c r="J6" s="19"/>
    </row>
    <row r="7" spans="1:10" ht="56.25" x14ac:dyDescent="0.25">
      <c r="B7" s="3" t="s">
        <v>0</v>
      </c>
      <c r="C7" s="3" t="s">
        <v>1</v>
      </c>
      <c r="D7" s="3" t="s">
        <v>2</v>
      </c>
      <c r="E7" s="3" t="s">
        <v>3</v>
      </c>
      <c r="G7" s="3" t="s">
        <v>0</v>
      </c>
      <c r="H7" s="3" t="s">
        <v>1</v>
      </c>
      <c r="I7" s="3" t="s">
        <v>2</v>
      </c>
      <c r="J7" s="3" t="s">
        <v>3</v>
      </c>
    </row>
    <row r="8" spans="1:10" x14ac:dyDescent="0.2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25">
      <c r="B9" s="6" t="s">
        <v>4</v>
      </c>
      <c r="C9" s="7">
        <v>4998</v>
      </c>
      <c r="D9" s="7">
        <v>396</v>
      </c>
      <c r="E9" s="7">
        <v>30</v>
      </c>
      <c r="G9" s="6" t="s">
        <v>4</v>
      </c>
      <c r="H9" s="11">
        <f>C9/($C$9+$D$9+$E$9)*100</f>
        <v>92.146017699115049</v>
      </c>
      <c r="I9" s="11">
        <f t="shared" ref="I9:J9" si="0">D9/($C$9+$D$9+$E$9)*100</f>
        <v>7.3008849557522124</v>
      </c>
      <c r="J9" s="11">
        <f t="shared" si="0"/>
        <v>0.55309734513274333</v>
      </c>
    </row>
    <row r="10" spans="1:10" x14ac:dyDescent="0.2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25">
      <c r="B11" s="9" t="s">
        <v>6</v>
      </c>
      <c r="C11" s="10">
        <v>993</v>
      </c>
      <c r="D11" s="10">
        <v>126</v>
      </c>
      <c r="E11" s="10">
        <v>10</v>
      </c>
      <c r="G11" s="9" t="s">
        <v>6</v>
      </c>
      <c r="H11" s="13">
        <f>C11/($C$11+$D$11+$E$11)*100</f>
        <v>87.953941541186893</v>
      </c>
      <c r="I11" s="13">
        <f t="shared" ref="I11:J11" si="1">D11/($C$11+$D$11+$E$11)*100</f>
        <v>11.160318866253322</v>
      </c>
      <c r="J11" s="13">
        <f t="shared" si="1"/>
        <v>0.88573959255978751</v>
      </c>
    </row>
    <row r="12" spans="1:10" x14ac:dyDescent="0.25">
      <c r="B12" s="9" t="s">
        <v>7</v>
      </c>
      <c r="C12" s="10">
        <v>1766</v>
      </c>
      <c r="D12" s="10">
        <v>124</v>
      </c>
      <c r="E12" s="10">
        <v>9</v>
      </c>
      <c r="G12" s="9" t="s">
        <v>7</v>
      </c>
      <c r="H12" s="13">
        <f>C12/($C$12+$D$12+$E$12)*100</f>
        <v>92.996313849394426</v>
      </c>
      <c r="I12" s="13">
        <f t="shared" ref="I12:J12" si="2">D12/($C$12+$D$12+$E$12)*100</f>
        <v>6.5297525013164828</v>
      </c>
      <c r="J12" s="13">
        <f t="shared" si="2"/>
        <v>0.47393364928909953</v>
      </c>
    </row>
    <row r="13" spans="1:10" x14ac:dyDescent="0.25">
      <c r="B13" s="9" t="s">
        <v>8</v>
      </c>
      <c r="C13" s="10">
        <v>1467</v>
      </c>
      <c r="D13" s="10">
        <v>115</v>
      </c>
      <c r="E13" s="10">
        <v>10</v>
      </c>
      <c r="G13" s="9" t="s">
        <v>8</v>
      </c>
      <c r="H13" s="13">
        <f>C13/($C$13+$D$13+$E$13)*100</f>
        <v>92.14824120603015</v>
      </c>
      <c r="I13" s="13">
        <f t="shared" ref="I13:J13" si="3">D13/($C$13+$D$13+$E$13)*100</f>
        <v>7.2236180904522609</v>
      </c>
      <c r="J13" s="13">
        <f t="shared" si="3"/>
        <v>0.62814070351758799</v>
      </c>
    </row>
    <row r="14" spans="1:10" x14ac:dyDescent="0.25">
      <c r="B14" s="9" t="s">
        <v>9</v>
      </c>
      <c r="C14" s="10">
        <v>772</v>
      </c>
      <c r="D14" s="10">
        <v>31</v>
      </c>
      <c r="E14" s="10">
        <v>1</v>
      </c>
      <c r="G14" s="9" t="s">
        <v>9</v>
      </c>
      <c r="H14" s="13">
        <f>C14/($C$14+$D$14+$E$14)*100</f>
        <v>96.019900497512438</v>
      </c>
      <c r="I14" s="13">
        <f t="shared" ref="I14:J14" si="4">D14/($C$14+$D$14+$E$14)*100</f>
        <v>3.8557213930348255</v>
      </c>
      <c r="J14" s="13">
        <f t="shared" si="4"/>
        <v>0.12437810945273632</v>
      </c>
    </row>
    <row r="15" spans="1:10" x14ac:dyDescent="0.25">
      <c r="B15" s="4" t="s">
        <v>53</v>
      </c>
      <c r="C15" s="8"/>
      <c r="D15" s="8"/>
      <c r="E15" s="8"/>
      <c r="G15" s="4" t="s">
        <v>53</v>
      </c>
      <c r="H15" s="8"/>
      <c r="I15" s="8"/>
      <c r="J15" s="8"/>
    </row>
    <row r="16" spans="1:10" x14ac:dyDescent="0.25">
      <c r="B16" s="9" t="s">
        <v>46</v>
      </c>
      <c r="C16" s="10">
        <v>1509</v>
      </c>
      <c r="D16" s="10">
        <v>54</v>
      </c>
      <c r="E16" s="10">
        <v>5</v>
      </c>
      <c r="G16" s="9" t="s">
        <v>46</v>
      </c>
      <c r="H16" s="13">
        <f>C16/($C$16+$D$16+$E$16)*100</f>
        <v>96.237244897959187</v>
      </c>
      <c r="I16" s="13">
        <f t="shared" ref="I16:J16" si="5">D16/($C$16+$D$16+$E$16)*100</f>
        <v>3.4438775510204076</v>
      </c>
      <c r="J16" s="13">
        <f t="shared" si="5"/>
        <v>0.31887755102040816</v>
      </c>
    </row>
    <row r="17" spans="2:10" x14ac:dyDescent="0.25">
      <c r="B17" s="9" t="s">
        <v>47</v>
      </c>
      <c r="C17" s="10">
        <v>597</v>
      </c>
      <c r="D17" s="10">
        <v>19</v>
      </c>
      <c r="E17" s="10">
        <v>1</v>
      </c>
      <c r="G17" s="9" t="s">
        <v>47</v>
      </c>
      <c r="H17" s="13">
        <f>C17/($C$17+$D$17+$E$17)*100</f>
        <v>96.758508914100489</v>
      </c>
      <c r="I17" s="13">
        <f t="shared" ref="I17:J17" si="6">D17/($C$17+$D$17+$E$17)*100</f>
        <v>3.0794165316045379</v>
      </c>
      <c r="J17" s="13">
        <f t="shared" si="6"/>
        <v>0.16207455429497569</v>
      </c>
    </row>
    <row r="18" spans="2:10" x14ac:dyDescent="0.25">
      <c r="B18" s="9" t="s">
        <v>48</v>
      </c>
      <c r="C18" s="10">
        <v>1565</v>
      </c>
      <c r="D18" s="10">
        <v>78</v>
      </c>
      <c r="E18" s="10">
        <v>10</v>
      </c>
      <c r="G18" s="9" t="s">
        <v>48</v>
      </c>
      <c r="H18" s="13">
        <f>C18/($C$18+$D$18+$E$18)*100</f>
        <v>94.676346037507557</v>
      </c>
      <c r="I18" s="13">
        <f t="shared" ref="I18:J18" si="7">D18/($C$18+$D$18+$E$18)*100</f>
        <v>4.7186932849364798</v>
      </c>
      <c r="J18" s="13">
        <f t="shared" si="7"/>
        <v>0.60496067755595884</v>
      </c>
    </row>
    <row r="19" spans="2:10" x14ac:dyDescent="0.25">
      <c r="B19" s="9" t="s">
        <v>49</v>
      </c>
      <c r="C19" s="10">
        <v>155</v>
      </c>
      <c r="D19" s="10">
        <v>10</v>
      </c>
      <c r="E19" s="10">
        <v>0</v>
      </c>
      <c r="G19" s="9" t="s">
        <v>49</v>
      </c>
      <c r="H19" s="13">
        <f>C19/($C$19+$D$19+$E$19)*100</f>
        <v>93.939393939393938</v>
      </c>
      <c r="I19" s="13">
        <f t="shared" ref="I19:J19" si="8">D19/($C$19+$D$19+$E$19)*100</f>
        <v>6.0606060606060606</v>
      </c>
      <c r="J19" s="13">
        <f t="shared" si="8"/>
        <v>0</v>
      </c>
    </row>
    <row r="20" spans="2:10" x14ac:dyDescent="0.25">
      <c r="B20" s="9" t="s">
        <v>50</v>
      </c>
      <c r="C20" s="10">
        <v>192</v>
      </c>
      <c r="D20" s="10">
        <v>123</v>
      </c>
      <c r="E20" s="10">
        <v>12</v>
      </c>
      <c r="G20" s="9" t="s">
        <v>50</v>
      </c>
      <c r="H20" s="13">
        <f>C20/($C$20+$D$20+$E$20)*100</f>
        <v>58.715596330275233</v>
      </c>
      <c r="I20" s="13">
        <f t="shared" ref="I20:J20" si="9">D20/($C$20+$D$20+$E$20)*100</f>
        <v>37.61467889908257</v>
      </c>
      <c r="J20" s="13">
        <f t="shared" si="9"/>
        <v>3.669724770642202</v>
      </c>
    </row>
    <row r="21" spans="2:10" x14ac:dyDescent="0.25">
      <c r="B21" s="9" t="s">
        <v>51</v>
      </c>
      <c r="C21" s="10">
        <v>207</v>
      </c>
      <c r="D21" s="10">
        <v>17</v>
      </c>
      <c r="E21" s="10">
        <v>0</v>
      </c>
      <c r="G21" s="9" t="s">
        <v>51</v>
      </c>
      <c r="H21" s="13">
        <f>C21/($C$21+$D$21+$E$21)*100</f>
        <v>92.410714285714292</v>
      </c>
      <c r="I21" s="13">
        <f t="shared" ref="I21:J21" si="10">D21/($C$21+$D$21+$E$21)*100</f>
        <v>7.5892857142857135</v>
      </c>
      <c r="J21" s="13">
        <f t="shared" si="10"/>
        <v>0</v>
      </c>
    </row>
    <row r="22" spans="2:10" x14ac:dyDescent="0.25">
      <c r="B22" s="9" t="s">
        <v>52</v>
      </c>
      <c r="C22" s="10">
        <v>773</v>
      </c>
      <c r="D22" s="10">
        <v>95</v>
      </c>
      <c r="E22" s="10">
        <v>2</v>
      </c>
      <c r="G22" s="9" t="s">
        <v>52</v>
      </c>
      <c r="H22" s="13">
        <f>C22/($C$22+$D$22+$E$22)*100</f>
        <v>88.850574712643677</v>
      </c>
      <c r="I22" s="13">
        <f t="shared" ref="I22:J22" si="11">D22/($C$22+$D$22+$E$22)*100</f>
        <v>10.919540229885058</v>
      </c>
      <c r="J22" s="13">
        <f t="shared" si="11"/>
        <v>0.22988505747126436</v>
      </c>
    </row>
    <row r="23" spans="2:10" x14ac:dyDescent="0.25">
      <c r="B23" s="4" t="s">
        <v>83</v>
      </c>
      <c r="C23" s="19"/>
      <c r="D23" s="19"/>
      <c r="E23" s="19"/>
      <c r="G23" s="4" t="s">
        <v>83</v>
      </c>
      <c r="H23" s="34"/>
      <c r="I23" s="34"/>
      <c r="J23" s="34"/>
    </row>
    <row r="24" spans="2:10" x14ac:dyDescent="0.25">
      <c r="B24" s="9" t="s">
        <v>84</v>
      </c>
      <c r="C24" s="10">
        <v>3611</v>
      </c>
      <c r="D24" s="10">
        <v>329</v>
      </c>
      <c r="E24" s="10">
        <v>26</v>
      </c>
      <c r="G24" s="9" t="s">
        <v>84</v>
      </c>
      <c r="H24" s="40">
        <f t="shared" ref="H24:H25" si="12">C24/SUM($C24:$E24)*100</f>
        <v>91.048915784165402</v>
      </c>
      <c r="I24" s="40">
        <f t="shared" ref="I24:I25" si="13">D24/SUM($C24:$E24)*100</f>
        <v>8.2955118507312164</v>
      </c>
      <c r="J24" s="40">
        <f t="shared" ref="J24:J25" si="14">E24/SUM($C24:$E24)*100</f>
        <v>0.65557236510337868</v>
      </c>
    </row>
    <row r="25" spans="2:10" x14ac:dyDescent="0.25">
      <c r="B25" s="9" t="s">
        <v>85</v>
      </c>
      <c r="C25" s="10">
        <v>1387</v>
      </c>
      <c r="D25" s="10">
        <v>67</v>
      </c>
      <c r="E25" s="10">
        <v>4</v>
      </c>
      <c r="G25" s="9" t="s">
        <v>85</v>
      </c>
      <c r="H25" s="40">
        <f t="shared" si="12"/>
        <v>95.130315500685867</v>
      </c>
      <c r="I25" s="40">
        <f t="shared" si="13"/>
        <v>4.5953360768175582</v>
      </c>
      <c r="J25" s="40">
        <f t="shared" si="14"/>
        <v>0.2743484224965706</v>
      </c>
    </row>
  </sheetData>
  <mergeCells count="1">
    <mergeCell ref="D2:E2"/>
  </mergeCells>
  <hyperlinks>
    <hyperlink ref="E7" location="'Q32'!A1" display="Encerrou definitivamente"/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22" width="10.140625" customWidth="1"/>
    <col min="23" max="23" width="3.42578125" customWidth="1"/>
    <col min="24" max="24" width="27.7109375" customWidth="1"/>
  </cols>
  <sheetData>
    <row r="1" spans="1:44" ht="18" x14ac:dyDescent="0.25">
      <c r="B1" s="1" t="s">
        <v>66</v>
      </c>
    </row>
    <row r="2" spans="1:44" ht="18" x14ac:dyDescent="0.25">
      <c r="A2" s="31"/>
      <c r="B2" s="1" t="s">
        <v>121</v>
      </c>
      <c r="D2" s="244" t="s">
        <v>133</v>
      </c>
      <c r="E2" s="244"/>
    </row>
    <row r="3" spans="1:44" x14ac:dyDescent="0.25">
      <c r="B3" s="32" t="s">
        <v>69</v>
      </c>
    </row>
    <row r="4" spans="1:44" ht="18" customHeight="1" x14ac:dyDescent="0.25">
      <c r="B4" s="1" t="s">
        <v>92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63</v>
      </c>
      <c r="X6" s="20" t="s">
        <v>64</v>
      </c>
    </row>
    <row r="7" spans="1:44" x14ac:dyDescent="0.25">
      <c r="B7" s="246" t="s">
        <v>0</v>
      </c>
      <c r="C7" s="246" t="s">
        <v>22</v>
      </c>
      <c r="D7" s="246"/>
      <c r="E7" s="246"/>
      <c r="F7" s="246"/>
      <c r="G7" s="248"/>
      <c r="H7" s="249" t="s">
        <v>23</v>
      </c>
      <c r="I7" s="246"/>
      <c r="J7" s="246"/>
      <c r="K7" s="246"/>
      <c r="L7" s="250"/>
      <c r="M7" s="251" t="s">
        <v>24</v>
      </c>
      <c r="N7" s="246"/>
      <c r="O7" s="246"/>
      <c r="P7" s="246"/>
      <c r="Q7" s="252"/>
      <c r="R7" s="253" t="s">
        <v>25</v>
      </c>
      <c r="S7" s="246"/>
      <c r="T7" s="246"/>
      <c r="U7" s="246"/>
      <c r="V7" s="246"/>
      <c r="X7" s="246" t="s">
        <v>0</v>
      </c>
      <c r="Y7" s="246" t="s">
        <v>22</v>
      </c>
      <c r="Z7" s="246"/>
      <c r="AA7" s="246"/>
      <c r="AB7" s="246"/>
      <c r="AC7" s="248"/>
      <c r="AD7" s="249" t="s">
        <v>23</v>
      </c>
      <c r="AE7" s="246"/>
      <c r="AF7" s="246"/>
      <c r="AG7" s="246"/>
      <c r="AH7" s="250"/>
      <c r="AI7" s="251" t="s">
        <v>24</v>
      </c>
      <c r="AJ7" s="246"/>
      <c r="AK7" s="246"/>
      <c r="AL7" s="246"/>
      <c r="AM7" s="252"/>
      <c r="AN7" s="253" t="s">
        <v>25</v>
      </c>
      <c r="AO7" s="246"/>
      <c r="AP7" s="246"/>
      <c r="AQ7" s="246"/>
      <c r="AR7" s="246"/>
    </row>
    <row r="8" spans="1:44" ht="22.5" x14ac:dyDescent="0.25">
      <c r="B8" s="247"/>
      <c r="C8" s="49" t="s">
        <v>26</v>
      </c>
      <c r="D8" s="49" t="s">
        <v>27</v>
      </c>
      <c r="E8" s="49" t="s">
        <v>28</v>
      </c>
      <c r="F8" s="49" t="s">
        <v>29</v>
      </c>
      <c r="G8" s="50" t="s">
        <v>30</v>
      </c>
      <c r="H8" s="57" t="s">
        <v>26</v>
      </c>
      <c r="I8" s="49" t="s">
        <v>27</v>
      </c>
      <c r="J8" s="49" t="s">
        <v>28</v>
      </c>
      <c r="K8" s="49" t="s">
        <v>29</v>
      </c>
      <c r="L8" s="58" t="s">
        <v>30</v>
      </c>
      <c r="M8" s="69" t="s">
        <v>26</v>
      </c>
      <c r="N8" s="49" t="s">
        <v>27</v>
      </c>
      <c r="O8" s="49" t="s">
        <v>28</v>
      </c>
      <c r="P8" s="49" t="s">
        <v>29</v>
      </c>
      <c r="Q8" s="70" t="s">
        <v>30</v>
      </c>
      <c r="R8" s="21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X8" s="247"/>
      <c r="Y8" s="49" t="s">
        <v>26</v>
      </c>
      <c r="Z8" s="49" t="s">
        <v>27</v>
      </c>
      <c r="AA8" s="49" t="s">
        <v>28</v>
      </c>
      <c r="AB8" s="49" t="s">
        <v>29</v>
      </c>
      <c r="AC8" s="50" t="s">
        <v>30</v>
      </c>
      <c r="AD8" s="57" t="s">
        <v>26</v>
      </c>
      <c r="AE8" s="49" t="s">
        <v>27</v>
      </c>
      <c r="AF8" s="49" t="s">
        <v>28</v>
      </c>
      <c r="AG8" s="49" t="s">
        <v>29</v>
      </c>
      <c r="AH8" s="58" t="s">
        <v>30</v>
      </c>
      <c r="AI8" s="69" t="s">
        <v>26</v>
      </c>
      <c r="AJ8" s="49" t="s">
        <v>27</v>
      </c>
      <c r="AK8" s="49" t="s">
        <v>28</v>
      </c>
      <c r="AL8" s="49" t="s">
        <v>29</v>
      </c>
      <c r="AM8" s="70" t="s">
        <v>30</v>
      </c>
      <c r="AN8" s="21" t="s">
        <v>26</v>
      </c>
      <c r="AO8" s="14" t="s">
        <v>27</v>
      </c>
      <c r="AP8" s="14" t="s">
        <v>28</v>
      </c>
      <c r="AQ8" s="14" t="s">
        <v>29</v>
      </c>
      <c r="AR8" s="14" t="s">
        <v>30</v>
      </c>
    </row>
    <row r="9" spans="1:44" x14ac:dyDescent="0.25">
      <c r="B9" s="4" t="s">
        <v>4</v>
      </c>
      <c r="C9" s="5"/>
      <c r="D9" s="5"/>
      <c r="E9" s="5"/>
      <c r="F9" s="5"/>
      <c r="G9" s="51"/>
      <c r="H9" s="59"/>
      <c r="I9" s="5"/>
      <c r="J9" s="5"/>
      <c r="K9" s="5"/>
      <c r="L9" s="60"/>
      <c r="M9" s="71"/>
      <c r="N9" s="5"/>
      <c r="O9" s="5"/>
      <c r="P9" s="5"/>
      <c r="Q9" s="7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51"/>
      <c r="AD9" s="59"/>
      <c r="AE9" s="5"/>
      <c r="AF9" s="5"/>
      <c r="AG9" s="5"/>
      <c r="AH9" s="60"/>
      <c r="AI9" s="71"/>
      <c r="AJ9" s="5"/>
      <c r="AK9" s="5"/>
      <c r="AL9" s="5"/>
      <c r="AM9" s="72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19</v>
      </c>
      <c r="D10" s="7">
        <v>0</v>
      </c>
      <c r="E10" s="7">
        <v>0</v>
      </c>
      <c r="F10" s="7">
        <v>0</v>
      </c>
      <c r="G10" s="52">
        <v>11</v>
      </c>
      <c r="H10" s="61">
        <v>4</v>
      </c>
      <c r="I10" s="7">
        <v>1</v>
      </c>
      <c r="J10" s="7">
        <v>1</v>
      </c>
      <c r="K10" s="7">
        <v>3</v>
      </c>
      <c r="L10" s="62">
        <v>21</v>
      </c>
      <c r="M10" s="73">
        <v>6</v>
      </c>
      <c r="N10" s="7">
        <v>2</v>
      </c>
      <c r="O10" s="7">
        <v>0</v>
      </c>
      <c r="P10" s="7">
        <v>3</v>
      </c>
      <c r="Q10" s="74">
        <v>19</v>
      </c>
      <c r="R10" s="29">
        <v>12</v>
      </c>
      <c r="S10" s="7">
        <v>0</v>
      </c>
      <c r="T10" s="7">
        <v>0</v>
      </c>
      <c r="U10" s="7">
        <v>3</v>
      </c>
      <c r="V10" s="7">
        <v>15</v>
      </c>
      <c r="X10" s="6" t="s">
        <v>4</v>
      </c>
      <c r="Y10" s="11">
        <f>C10/(C10+D10+E10+F10+G10)*100</f>
        <v>63.333333333333329</v>
      </c>
      <c r="Z10" s="11">
        <f>D10/(D10+E10+F10+G10+C10)*100</f>
        <v>0</v>
      </c>
      <c r="AA10" s="11">
        <f>E10/(E10+F10+G10+D10+C10)*100</f>
        <v>0</v>
      </c>
      <c r="AB10" s="11">
        <f>F10/(F10+G10+E10+D10+C10)*100</f>
        <v>0</v>
      </c>
      <c r="AC10" s="81">
        <f>G10/(G10+F10+E10+D10+C10)*100</f>
        <v>36.666666666666664</v>
      </c>
      <c r="AD10" s="85">
        <f>H10/(H10+I10+J10+K10+L10)*100</f>
        <v>13.333333333333334</v>
      </c>
      <c r="AE10" s="11">
        <f>I10/(I10+J10+K10+L10+H10)*100</f>
        <v>3.3333333333333335</v>
      </c>
      <c r="AF10" s="11">
        <f>J10/(J10+K10+L10+I10+H10)*100</f>
        <v>3.3333333333333335</v>
      </c>
      <c r="AG10" s="11">
        <f>K10/(K10+L10+J10+I10+H10)*100</f>
        <v>10</v>
      </c>
      <c r="AH10" s="86">
        <f>L10/(L10+K10+J10+I10+H10)*100</f>
        <v>70</v>
      </c>
      <c r="AI10" s="93">
        <f>M10/(M10+N10+O10+P10+Q10)*100</f>
        <v>20</v>
      </c>
      <c r="AJ10" s="11">
        <f>N10/(N10+O10+P10+Q10+M10)*100</f>
        <v>6.666666666666667</v>
      </c>
      <c r="AK10" s="11">
        <f>O10/(O10+P10+Q10+N10+M10)*100</f>
        <v>0</v>
      </c>
      <c r="AL10" s="11">
        <f>P10/(P10+Q10+O10+N10+M10)*100</f>
        <v>10</v>
      </c>
      <c r="AM10" s="94">
        <f>Q10/(Q10+P10+O10+N10+M10)*100</f>
        <v>63.333333333333329</v>
      </c>
      <c r="AN10" s="27">
        <f>R10/(R10+S10+T10+U10+V10)*100</f>
        <v>40</v>
      </c>
      <c r="AO10" s="11">
        <f>S10/(S10+T10+U10+V10+R10)*100</f>
        <v>0</v>
      </c>
      <c r="AP10" s="11">
        <f>T10/(T10+U10+V10+S10+R10)*100</f>
        <v>0</v>
      </c>
      <c r="AQ10" s="11">
        <f>U10/(U10+V10+T10+S10+R10)*100</f>
        <v>10</v>
      </c>
      <c r="AR10" s="11">
        <f>V10/(V10+U10+T10+S10+R10)*100</f>
        <v>50</v>
      </c>
    </row>
    <row r="11" spans="1:44" x14ac:dyDescent="0.25">
      <c r="B11" s="4" t="s">
        <v>5</v>
      </c>
      <c r="C11" s="8"/>
      <c r="D11" s="8"/>
      <c r="E11" s="8"/>
      <c r="F11" s="8"/>
      <c r="G11" s="53"/>
      <c r="H11" s="63"/>
      <c r="I11" s="8"/>
      <c r="J11" s="8"/>
      <c r="K11" s="8"/>
      <c r="L11" s="64"/>
      <c r="M11" s="75"/>
      <c r="N11" s="8"/>
      <c r="O11" s="8"/>
      <c r="P11" s="8"/>
      <c r="Q11" s="76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82"/>
      <c r="AD11" s="87"/>
      <c r="AE11" s="12"/>
      <c r="AF11" s="12"/>
      <c r="AG11" s="12"/>
      <c r="AH11" s="88"/>
      <c r="AI11" s="95"/>
      <c r="AJ11" s="12"/>
      <c r="AK11" s="12"/>
      <c r="AL11" s="12"/>
      <c r="AM11" s="96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6</v>
      </c>
      <c r="D12" s="10">
        <v>0</v>
      </c>
      <c r="E12" s="10">
        <v>0</v>
      </c>
      <c r="F12" s="10">
        <v>0</v>
      </c>
      <c r="G12" s="54">
        <v>4</v>
      </c>
      <c r="H12" s="65">
        <v>0</v>
      </c>
      <c r="I12" s="10">
        <v>1</v>
      </c>
      <c r="J12" s="10">
        <v>1</v>
      </c>
      <c r="K12" s="10">
        <v>1</v>
      </c>
      <c r="L12" s="66">
        <v>7</v>
      </c>
      <c r="M12" s="77">
        <v>1</v>
      </c>
      <c r="N12" s="10">
        <v>2</v>
      </c>
      <c r="O12" s="10">
        <v>0</v>
      </c>
      <c r="P12" s="10">
        <v>1</v>
      </c>
      <c r="Q12" s="78">
        <v>6</v>
      </c>
      <c r="R12" s="30">
        <v>4</v>
      </c>
      <c r="S12" s="10">
        <v>0</v>
      </c>
      <c r="T12" s="10">
        <v>0</v>
      </c>
      <c r="U12" s="10">
        <v>1</v>
      </c>
      <c r="V12" s="10">
        <v>5</v>
      </c>
      <c r="X12" s="9" t="s">
        <v>6</v>
      </c>
      <c r="Y12" s="13">
        <f t="shared" ref="Y12:Y15" si="0">C12/(C12+D12+E12+F12+G12)*100</f>
        <v>60</v>
      </c>
      <c r="Z12" s="13">
        <f t="shared" ref="Z12:Z15" si="1">D12/(D12+E12+F12+G12+C12)*100</f>
        <v>0</v>
      </c>
      <c r="AA12" s="13">
        <f t="shared" ref="AA12:AA15" si="2">E12/(E12+F12+G12+D12+C12)*100</f>
        <v>0</v>
      </c>
      <c r="AB12" s="13">
        <f t="shared" ref="AB12:AB15" si="3">F12/(F12+G12+E12+D12+C12)*100</f>
        <v>0</v>
      </c>
      <c r="AC12" s="83">
        <f t="shared" ref="AC12:AC15" si="4">G12/(G12+F12+E12+D12+C12)*100</f>
        <v>40</v>
      </c>
      <c r="AD12" s="89">
        <f t="shared" ref="AD12:AD15" si="5">H12/(H12+I12+J12+K12+L12)*100</f>
        <v>0</v>
      </c>
      <c r="AE12" s="13">
        <f t="shared" ref="AE12:AE15" si="6">I12/(I12+J12+K12+L12+H12)*100</f>
        <v>10</v>
      </c>
      <c r="AF12" s="13">
        <f t="shared" ref="AF12:AF15" si="7">J12/(J12+K12+L12+I12+H12)*100</f>
        <v>10</v>
      </c>
      <c r="AG12" s="13">
        <f t="shared" ref="AG12:AG15" si="8">K12/(K12+L12+J12+I12+H12)*100</f>
        <v>10</v>
      </c>
      <c r="AH12" s="90">
        <f t="shared" ref="AH12:AH15" si="9">L12/(L12+K12+J12+I12+H12)*100</f>
        <v>70</v>
      </c>
      <c r="AI12" s="97">
        <f t="shared" ref="AI12:AI15" si="10">M12/(M12+N12+O12+P12+Q12)*100</f>
        <v>10</v>
      </c>
      <c r="AJ12" s="13">
        <f t="shared" ref="AJ12:AJ15" si="11">N12/(N12+O12+P12+Q12+M12)*100</f>
        <v>20</v>
      </c>
      <c r="AK12" s="13">
        <f t="shared" ref="AK12:AK15" si="12">O12/(O12+P12+Q12+N12+M12)*100</f>
        <v>0</v>
      </c>
      <c r="AL12" s="13">
        <f t="shared" ref="AL12:AL15" si="13">P12/(P12+Q12+O12+N12+M12)*100</f>
        <v>10</v>
      </c>
      <c r="AM12" s="98">
        <f t="shared" ref="AM12:AM15" si="14">Q12/(Q12+P12+O12+N12+M12)*100</f>
        <v>60</v>
      </c>
      <c r="AN12" s="28">
        <f t="shared" ref="AN12:AN15" si="15">R12/(R12+S12+T12+U12+V12)*100</f>
        <v>40</v>
      </c>
      <c r="AO12" s="13">
        <f t="shared" ref="AO12:AO15" si="16">S12/(S12+T12+U12+V12+R12)*100</f>
        <v>0</v>
      </c>
      <c r="AP12" s="13">
        <f t="shared" ref="AP12:AP15" si="17">T12/(T12+U12+V12+S12+R12)*100</f>
        <v>0</v>
      </c>
      <c r="AQ12" s="13">
        <f t="shared" ref="AQ12:AQ15" si="18">U12/(U12+V12+T12+S12+R12)*100</f>
        <v>10</v>
      </c>
      <c r="AR12" s="13">
        <f t="shared" ref="AR12:AR15" si="19">V12/(V12+U12+T12+S12+R12)*100</f>
        <v>50</v>
      </c>
    </row>
    <row r="13" spans="1:44" x14ac:dyDescent="0.25">
      <c r="B13" s="9" t="s">
        <v>7</v>
      </c>
      <c r="C13" s="10">
        <v>7</v>
      </c>
      <c r="D13" s="10">
        <v>0</v>
      </c>
      <c r="E13" s="10">
        <v>0</v>
      </c>
      <c r="F13" s="10">
        <v>0</v>
      </c>
      <c r="G13" s="54">
        <v>2</v>
      </c>
      <c r="H13" s="65">
        <v>2</v>
      </c>
      <c r="I13" s="10">
        <v>0</v>
      </c>
      <c r="J13" s="10">
        <v>0</v>
      </c>
      <c r="K13" s="10">
        <v>1</v>
      </c>
      <c r="L13" s="66">
        <v>6</v>
      </c>
      <c r="M13" s="77">
        <v>3</v>
      </c>
      <c r="N13" s="10">
        <v>0</v>
      </c>
      <c r="O13" s="10">
        <v>0</v>
      </c>
      <c r="P13" s="10">
        <v>1</v>
      </c>
      <c r="Q13" s="78">
        <v>5</v>
      </c>
      <c r="R13" s="30">
        <v>4</v>
      </c>
      <c r="S13" s="10">
        <v>0</v>
      </c>
      <c r="T13" s="10">
        <v>0</v>
      </c>
      <c r="U13" s="10">
        <v>1</v>
      </c>
      <c r="V13" s="10">
        <v>4</v>
      </c>
      <c r="X13" s="9" t="s">
        <v>7</v>
      </c>
      <c r="Y13" s="13">
        <f t="shared" si="0"/>
        <v>77.777777777777786</v>
      </c>
      <c r="Z13" s="13">
        <f t="shared" si="1"/>
        <v>0</v>
      </c>
      <c r="AA13" s="13">
        <f t="shared" si="2"/>
        <v>0</v>
      </c>
      <c r="AB13" s="13">
        <f t="shared" si="3"/>
        <v>0</v>
      </c>
      <c r="AC13" s="83">
        <f t="shared" si="4"/>
        <v>22.222222222222221</v>
      </c>
      <c r="AD13" s="89">
        <f t="shared" si="5"/>
        <v>22.222222222222221</v>
      </c>
      <c r="AE13" s="13">
        <f t="shared" si="6"/>
        <v>0</v>
      </c>
      <c r="AF13" s="13">
        <f t="shared" si="7"/>
        <v>0</v>
      </c>
      <c r="AG13" s="13">
        <f t="shared" si="8"/>
        <v>11.111111111111111</v>
      </c>
      <c r="AH13" s="90">
        <f t="shared" si="9"/>
        <v>66.666666666666657</v>
      </c>
      <c r="AI13" s="97">
        <f t="shared" si="10"/>
        <v>33.333333333333329</v>
      </c>
      <c r="AJ13" s="13">
        <f t="shared" si="11"/>
        <v>0</v>
      </c>
      <c r="AK13" s="13">
        <f t="shared" si="12"/>
        <v>0</v>
      </c>
      <c r="AL13" s="13">
        <f t="shared" si="13"/>
        <v>11.111111111111111</v>
      </c>
      <c r="AM13" s="98">
        <f t="shared" si="14"/>
        <v>55.555555555555557</v>
      </c>
      <c r="AN13" s="28">
        <f t="shared" si="15"/>
        <v>44.444444444444443</v>
      </c>
      <c r="AO13" s="13">
        <f t="shared" si="16"/>
        <v>0</v>
      </c>
      <c r="AP13" s="13">
        <f t="shared" si="17"/>
        <v>0</v>
      </c>
      <c r="AQ13" s="13">
        <f t="shared" si="18"/>
        <v>11.111111111111111</v>
      </c>
      <c r="AR13" s="13">
        <f t="shared" si="19"/>
        <v>44.444444444444443</v>
      </c>
    </row>
    <row r="14" spans="1:44" x14ac:dyDescent="0.25">
      <c r="B14" s="9" t="s">
        <v>8</v>
      </c>
      <c r="C14" s="10">
        <v>6</v>
      </c>
      <c r="D14" s="10">
        <v>0</v>
      </c>
      <c r="E14" s="10">
        <v>0</v>
      </c>
      <c r="F14" s="10">
        <v>0</v>
      </c>
      <c r="G14" s="54">
        <v>4</v>
      </c>
      <c r="H14" s="65">
        <v>2</v>
      </c>
      <c r="I14" s="10">
        <v>0</v>
      </c>
      <c r="J14" s="10">
        <v>0</v>
      </c>
      <c r="K14" s="10">
        <v>1</v>
      </c>
      <c r="L14" s="66">
        <v>7</v>
      </c>
      <c r="M14" s="77">
        <v>2</v>
      </c>
      <c r="N14" s="10">
        <v>0</v>
      </c>
      <c r="O14" s="10">
        <v>0</v>
      </c>
      <c r="P14" s="10">
        <v>1</v>
      </c>
      <c r="Q14" s="78">
        <v>7</v>
      </c>
      <c r="R14" s="30">
        <v>4</v>
      </c>
      <c r="S14" s="10">
        <v>0</v>
      </c>
      <c r="T14" s="10">
        <v>0</v>
      </c>
      <c r="U14" s="10">
        <v>1</v>
      </c>
      <c r="V14" s="10">
        <v>5</v>
      </c>
      <c r="X14" s="9" t="s">
        <v>8</v>
      </c>
      <c r="Y14" s="13">
        <f t="shared" si="0"/>
        <v>60</v>
      </c>
      <c r="Z14" s="13">
        <f t="shared" si="1"/>
        <v>0</v>
      </c>
      <c r="AA14" s="13">
        <f t="shared" si="2"/>
        <v>0</v>
      </c>
      <c r="AB14" s="13">
        <f t="shared" si="3"/>
        <v>0</v>
      </c>
      <c r="AC14" s="83">
        <f t="shared" si="4"/>
        <v>40</v>
      </c>
      <c r="AD14" s="89">
        <f t="shared" si="5"/>
        <v>20</v>
      </c>
      <c r="AE14" s="13">
        <f t="shared" si="6"/>
        <v>0</v>
      </c>
      <c r="AF14" s="13">
        <f t="shared" si="7"/>
        <v>0</v>
      </c>
      <c r="AG14" s="13">
        <f t="shared" si="8"/>
        <v>10</v>
      </c>
      <c r="AH14" s="90">
        <f t="shared" si="9"/>
        <v>70</v>
      </c>
      <c r="AI14" s="97">
        <f t="shared" si="10"/>
        <v>20</v>
      </c>
      <c r="AJ14" s="13">
        <f t="shared" si="11"/>
        <v>0</v>
      </c>
      <c r="AK14" s="13">
        <f t="shared" si="12"/>
        <v>0</v>
      </c>
      <c r="AL14" s="13">
        <f t="shared" si="13"/>
        <v>10</v>
      </c>
      <c r="AM14" s="98">
        <f t="shared" si="14"/>
        <v>70</v>
      </c>
      <c r="AN14" s="28">
        <f t="shared" si="15"/>
        <v>40</v>
      </c>
      <c r="AO14" s="13">
        <f t="shared" si="16"/>
        <v>0</v>
      </c>
      <c r="AP14" s="13">
        <f t="shared" si="17"/>
        <v>0</v>
      </c>
      <c r="AQ14" s="13">
        <f t="shared" si="18"/>
        <v>10</v>
      </c>
      <c r="AR14" s="13">
        <f t="shared" si="19"/>
        <v>50</v>
      </c>
    </row>
    <row r="15" spans="1:44" x14ac:dyDescent="0.25">
      <c r="B15" s="9" t="s">
        <v>9</v>
      </c>
      <c r="C15" s="10">
        <v>0</v>
      </c>
      <c r="D15" s="10">
        <v>0</v>
      </c>
      <c r="E15" s="10">
        <v>0</v>
      </c>
      <c r="F15" s="10">
        <v>0</v>
      </c>
      <c r="G15" s="54">
        <v>1</v>
      </c>
      <c r="H15" s="65">
        <v>0</v>
      </c>
      <c r="I15" s="10">
        <v>0</v>
      </c>
      <c r="J15" s="10">
        <v>0</v>
      </c>
      <c r="K15" s="10">
        <v>0</v>
      </c>
      <c r="L15" s="66">
        <v>1</v>
      </c>
      <c r="M15" s="77">
        <v>0</v>
      </c>
      <c r="N15" s="10">
        <v>0</v>
      </c>
      <c r="O15" s="10">
        <v>0</v>
      </c>
      <c r="P15" s="10">
        <v>0</v>
      </c>
      <c r="Q15" s="78">
        <v>1</v>
      </c>
      <c r="R15" s="30">
        <v>0</v>
      </c>
      <c r="S15" s="10">
        <v>0</v>
      </c>
      <c r="T15" s="10">
        <v>0</v>
      </c>
      <c r="U15" s="10">
        <v>0</v>
      </c>
      <c r="V15" s="10">
        <v>1</v>
      </c>
      <c r="X15" s="9" t="s">
        <v>9</v>
      </c>
      <c r="Y15" s="13">
        <f t="shared" si="0"/>
        <v>0</v>
      </c>
      <c r="Z15" s="13">
        <f t="shared" si="1"/>
        <v>0</v>
      </c>
      <c r="AA15" s="13">
        <f t="shared" si="2"/>
        <v>0</v>
      </c>
      <c r="AB15" s="13">
        <f t="shared" si="3"/>
        <v>0</v>
      </c>
      <c r="AC15" s="83">
        <f t="shared" si="4"/>
        <v>100</v>
      </c>
      <c r="AD15" s="89">
        <f t="shared" si="5"/>
        <v>0</v>
      </c>
      <c r="AE15" s="13">
        <f t="shared" si="6"/>
        <v>0</v>
      </c>
      <c r="AF15" s="13">
        <f t="shared" si="7"/>
        <v>0</v>
      </c>
      <c r="AG15" s="13">
        <f t="shared" si="8"/>
        <v>0</v>
      </c>
      <c r="AH15" s="90">
        <f t="shared" si="9"/>
        <v>100</v>
      </c>
      <c r="AI15" s="97">
        <f t="shared" si="10"/>
        <v>0</v>
      </c>
      <c r="AJ15" s="13">
        <f t="shared" si="11"/>
        <v>0</v>
      </c>
      <c r="AK15" s="13">
        <f t="shared" si="12"/>
        <v>0</v>
      </c>
      <c r="AL15" s="13">
        <f t="shared" si="13"/>
        <v>0</v>
      </c>
      <c r="AM15" s="98">
        <f t="shared" si="14"/>
        <v>100</v>
      </c>
      <c r="AN15" s="28">
        <f t="shared" si="15"/>
        <v>0</v>
      </c>
      <c r="AO15" s="13">
        <f t="shared" si="16"/>
        <v>0</v>
      </c>
      <c r="AP15" s="13">
        <f t="shared" si="17"/>
        <v>0</v>
      </c>
      <c r="AQ15" s="13">
        <f t="shared" si="18"/>
        <v>0</v>
      </c>
      <c r="AR15" s="13">
        <f t="shared" si="19"/>
        <v>100</v>
      </c>
    </row>
    <row r="16" spans="1:44" x14ac:dyDescent="0.25">
      <c r="B16" s="4" t="s">
        <v>53</v>
      </c>
      <c r="C16" s="8"/>
      <c r="D16" s="8"/>
      <c r="E16" s="8"/>
      <c r="F16" s="8"/>
      <c r="G16" s="53"/>
      <c r="H16" s="63"/>
      <c r="I16" s="8"/>
      <c r="J16" s="8"/>
      <c r="K16" s="8"/>
      <c r="L16" s="64"/>
      <c r="M16" s="75"/>
      <c r="N16" s="8"/>
      <c r="O16" s="8"/>
      <c r="P16" s="8"/>
      <c r="Q16" s="76"/>
      <c r="R16" s="8"/>
      <c r="S16" s="8"/>
      <c r="T16" s="8"/>
      <c r="U16" s="8"/>
      <c r="V16" s="8"/>
      <c r="X16" s="4" t="s">
        <v>53</v>
      </c>
      <c r="Y16" s="8"/>
      <c r="Z16" s="8"/>
      <c r="AA16" s="8"/>
      <c r="AB16" s="8"/>
      <c r="AC16" s="53"/>
      <c r="AD16" s="63"/>
      <c r="AE16" s="8"/>
      <c r="AF16" s="8"/>
      <c r="AG16" s="8"/>
      <c r="AH16" s="64"/>
      <c r="AI16" s="75"/>
      <c r="AJ16" s="8"/>
      <c r="AK16" s="8"/>
      <c r="AL16" s="8"/>
      <c r="AM16" s="76"/>
      <c r="AN16" s="8"/>
      <c r="AO16" s="8"/>
      <c r="AP16" s="8"/>
      <c r="AQ16" s="8"/>
      <c r="AR16" s="8"/>
    </row>
    <row r="17" spans="2:44" x14ac:dyDescent="0.25">
      <c r="B17" s="9" t="s">
        <v>46</v>
      </c>
      <c r="C17" s="10">
        <v>4</v>
      </c>
      <c r="D17" s="10">
        <v>0</v>
      </c>
      <c r="E17" s="10">
        <v>0</v>
      </c>
      <c r="F17" s="10">
        <v>0</v>
      </c>
      <c r="G17" s="54">
        <v>1</v>
      </c>
      <c r="H17" s="65">
        <v>2</v>
      </c>
      <c r="I17" s="10">
        <v>0</v>
      </c>
      <c r="J17" s="10">
        <v>0</v>
      </c>
      <c r="K17" s="10">
        <v>0</v>
      </c>
      <c r="L17" s="66">
        <v>3</v>
      </c>
      <c r="M17" s="77">
        <v>2</v>
      </c>
      <c r="N17" s="10">
        <v>0</v>
      </c>
      <c r="O17" s="10">
        <v>0</v>
      </c>
      <c r="P17" s="10">
        <v>0</v>
      </c>
      <c r="Q17" s="78">
        <v>3</v>
      </c>
      <c r="R17" s="30">
        <v>3</v>
      </c>
      <c r="S17" s="10">
        <v>0</v>
      </c>
      <c r="T17" s="10">
        <v>0</v>
      </c>
      <c r="U17" s="10">
        <v>0</v>
      </c>
      <c r="V17" s="10">
        <v>2</v>
      </c>
      <c r="X17" s="9" t="s">
        <v>46</v>
      </c>
      <c r="Y17" s="13">
        <f t="shared" ref="Y17:Y23" si="20">C17/(C17+D17+E17+F17+G17)*100</f>
        <v>80</v>
      </c>
      <c r="Z17" s="13">
        <f t="shared" ref="Z17:Z23" si="21">D17/(D17+E17+F17+G17+C17)*100</f>
        <v>0</v>
      </c>
      <c r="AA17" s="13">
        <f t="shared" ref="AA17:AA23" si="22">E17/(E17+F17+G17+D17+C17)*100</f>
        <v>0</v>
      </c>
      <c r="AB17" s="13">
        <f t="shared" ref="AB17:AB23" si="23">F17/(F17+G17+E17+D17+C17)*100</f>
        <v>0</v>
      </c>
      <c r="AC17" s="83">
        <f t="shared" ref="AC17:AC23" si="24">G17/(G17+F17+E17+D17+C17)*100</f>
        <v>20</v>
      </c>
      <c r="AD17" s="89">
        <f t="shared" ref="AD17:AD23" si="25">H17/(H17+I17+J17+K17+L17)*100</f>
        <v>40</v>
      </c>
      <c r="AE17" s="13">
        <f t="shared" ref="AE17:AE23" si="26">I17/(I17+J17+K17+L17+H17)*100</f>
        <v>0</v>
      </c>
      <c r="AF17" s="13">
        <f t="shared" ref="AF17:AF23" si="27">J17/(J17+K17+L17+I17+H17)*100</f>
        <v>0</v>
      </c>
      <c r="AG17" s="13">
        <f t="shared" ref="AG17:AG23" si="28">K17/(K17+L17+J17+I17+H17)*100</f>
        <v>0</v>
      </c>
      <c r="AH17" s="90">
        <f t="shared" ref="AH17:AH23" si="29">L17/(L17+K17+J17+I17+H17)*100</f>
        <v>60</v>
      </c>
      <c r="AI17" s="97">
        <f t="shared" ref="AI17:AI23" si="30">M17/(M17+N17+O17+P17+Q17)*100</f>
        <v>40</v>
      </c>
      <c r="AJ17" s="13">
        <f t="shared" ref="AJ17:AJ23" si="31">N17/(N17+O17+P17+Q17+M17)*100</f>
        <v>0</v>
      </c>
      <c r="AK17" s="13">
        <f t="shared" ref="AK17:AK23" si="32">O17/(O17+P17+Q17+N17+M17)*100</f>
        <v>0</v>
      </c>
      <c r="AL17" s="13">
        <f t="shared" ref="AL17:AL23" si="33">P17/(P17+Q17+O17+N17+M17)*100</f>
        <v>0</v>
      </c>
      <c r="AM17" s="98">
        <f t="shared" ref="AM17:AM23" si="34">Q17/(Q17+P17+O17+N17+M17)*100</f>
        <v>60</v>
      </c>
      <c r="AN17" s="28">
        <f t="shared" ref="AN17:AN23" si="35">R17/(R17+S17+T17+U17+V17)*100</f>
        <v>60</v>
      </c>
      <c r="AO17" s="13">
        <f t="shared" ref="AO17:AO23" si="36">S17/(S17+T17+U17+V17+R17)*100</f>
        <v>0</v>
      </c>
      <c r="AP17" s="13">
        <f t="shared" ref="AP17:AP23" si="37">T17/(T17+U17+V17+S17+R17)*100</f>
        <v>0</v>
      </c>
      <c r="AQ17" s="13">
        <f t="shared" ref="AQ17:AQ23" si="38">U17/(U17+V17+T17+S17+R17)*100</f>
        <v>0</v>
      </c>
      <c r="AR17" s="13">
        <f t="shared" ref="AR17:AR23" si="39">V17/(V17+U17+T17+S17+R17)*100</f>
        <v>40</v>
      </c>
    </row>
    <row r="18" spans="2:44" x14ac:dyDescent="0.25">
      <c r="B18" s="9" t="s">
        <v>47</v>
      </c>
      <c r="C18" s="10">
        <v>0</v>
      </c>
      <c r="D18" s="10">
        <v>0</v>
      </c>
      <c r="E18" s="10">
        <v>0</v>
      </c>
      <c r="F18" s="10">
        <v>0</v>
      </c>
      <c r="G18" s="54">
        <v>1</v>
      </c>
      <c r="H18" s="65">
        <v>0</v>
      </c>
      <c r="I18" s="10">
        <v>0</v>
      </c>
      <c r="J18" s="10">
        <v>0</v>
      </c>
      <c r="K18" s="10">
        <v>0</v>
      </c>
      <c r="L18" s="66">
        <v>1</v>
      </c>
      <c r="M18" s="77">
        <v>0</v>
      </c>
      <c r="N18" s="10">
        <v>0</v>
      </c>
      <c r="O18" s="10">
        <v>0</v>
      </c>
      <c r="P18" s="10">
        <v>0</v>
      </c>
      <c r="Q18" s="78">
        <v>1</v>
      </c>
      <c r="R18" s="30">
        <v>1</v>
      </c>
      <c r="S18" s="10">
        <v>0</v>
      </c>
      <c r="T18" s="10">
        <v>0</v>
      </c>
      <c r="U18" s="10">
        <v>0</v>
      </c>
      <c r="V18" s="10">
        <v>0</v>
      </c>
      <c r="X18" s="9" t="s">
        <v>47</v>
      </c>
      <c r="Y18" s="13">
        <f t="shared" si="20"/>
        <v>0</v>
      </c>
      <c r="Z18" s="13">
        <f t="shared" si="21"/>
        <v>0</v>
      </c>
      <c r="AA18" s="13">
        <f t="shared" si="22"/>
        <v>0</v>
      </c>
      <c r="AB18" s="13">
        <f t="shared" si="23"/>
        <v>0</v>
      </c>
      <c r="AC18" s="83">
        <f t="shared" si="24"/>
        <v>100</v>
      </c>
      <c r="AD18" s="89">
        <f t="shared" si="25"/>
        <v>0</v>
      </c>
      <c r="AE18" s="13">
        <f t="shared" si="26"/>
        <v>0</v>
      </c>
      <c r="AF18" s="13">
        <f t="shared" si="27"/>
        <v>0</v>
      </c>
      <c r="AG18" s="13">
        <f t="shared" si="28"/>
        <v>0</v>
      </c>
      <c r="AH18" s="90">
        <f t="shared" si="29"/>
        <v>100</v>
      </c>
      <c r="AI18" s="97">
        <f t="shared" si="30"/>
        <v>0</v>
      </c>
      <c r="AJ18" s="13">
        <f t="shared" si="31"/>
        <v>0</v>
      </c>
      <c r="AK18" s="13">
        <f t="shared" si="32"/>
        <v>0</v>
      </c>
      <c r="AL18" s="13">
        <f t="shared" si="33"/>
        <v>0</v>
      </c>
      <c r="AM18" s="98">
        <f t="shared" si="34"/>
        <v>100</v>
      </c>
      <c r="AN18" s="28">
        <f t="shared" si="35"/>
        <v>100</v>
      </c>
      <c r="AO18" s="13">
        <f t="shared" si="36"/>
        <v>0</v>
      </c>
      <c r="AP18" s="13">
        <f t="shared" si="37"/>
        <v>0</v>
      </c>
      <c r="AQ18" s="13">
        <f t="shared" si="38"/>
        <v>0</v>
      </c>
      <c r="AR18" s="13">
        <f t="shared" si="39"/>
        <v>0</v>
      </c>
    </row>
    <row r="19" spans="2:44" x14ac:dyDescent="0.25">
      <c r="B19" s="9" t="s">
        <v>48</v>
      </c>
      <c r="C19" s="10">
        <v>5</v>
      </c>
      <c r="D19" s="10">
        <v>0</v>
      </c>
      <c r="E19" s="10">
        <v>0</v>
      </c>
      <c r="F19" s="10">
        <v>0</v>
      </c>
      <c r="G19" s="54">
        <v>5</v>
      </c>
      <c r="H19" s="65">
        <v>1</v>
      </c>
      <c r="I19" s="10">
        <v>0</v>
      </c>
      <c r="J19" s="10">
        <v>1</v>
      </c>
      <c r="K19" s="10">
        <v>0</v>
      </c>
      <c r="L19" s="66">
        <v>8</v>
      </c>
      <c r="M19" s="77">
        <v>2</v>
      </c>
      <c r="N19" s="10">
        <v>1</v>
      </c>
      <c r="O19" s="10">
        <v>0</v>
      </c>
      <c r="P19" s="10">
        <v>0</v>
      </c>
      <c r="Q19" s="78">
        <v>7</v>
      </c>
      <c r="R19" s="30">
        <v>4</v>
      </c>
      <c r="S19" s="10">
        <v>0</v>
      </c>
      <c r="T19" s="10">
        <v>0</v>
      </c>
      <c r="U19" s="10">
        <v>0</v>
      </c>
      <c r="V19" s="10">
        <v>6</v>
      </c>
      <c r="X19" s="9" t="s">
        <v>48</v>
      </c>
      <c r="Y19" s="13">
        <f t="shared" si="20"/>
        <v>50</v>
      </c>
      <c r="Z19" s="13">
        <f t="shared" si="21"/>
        <v>0</v>
      </c>
      <c r="AA19" s="13">
        <f t="shared" si="22"/>
        <v>0</v>
      </c>
      <c r="AB19" s="13">
        <f t="shared" si="23"/>
        <v>0</v>
      </c>
      <c r="AC19" s="83">
        <f t="shared" si="24"/>
        <v>50</v>
      </c>
      <c r="AD19" s="89">
        <f t="shared" si="25"/>
        <v>10</v>
      </c>
      <c r="AE19" s="13">
        <f t="shared" si="26"/>
        <v>0</v>
      </c>
      <c r="AF19" s="13">
        <f t="shared" si="27"/>
        <v>10</v>
      </c>
      <c r="AG19" s="13">
        <f t="shared" si="28"/>
        <v>0</v>
      </c>
      <c r="AH19" s="90">
        <f t="shared" si="29"/>
        <v>80</v>
      </c>
      <c r="AI19" s="97">
        <f t="shared" si="30"/>
        <v>20</v>
      </c>
      <c r="AJ19" s="13">
        <f t="shared" si="31"/>
        <v>10</v>
      </c>
      <c r="AK19" s="13">
        <f t="shared" si="32"/>
        <v>0</v>
      </c>
      <c r="AL19" s="13">
        <f t="shared" si="33"/>
        <v>0</v>
      </c>
      <c r="AM19" s="98">
        <f t="shared" si="34"/>
        <v>70</v>
      </c>
      <c r="AN19" s="28">
        <f t="shared" si="35"/>
        <v>40</v>
      </c>
      <c r="AO19" s="13">
        <f t="shared" si="36"/>
        <v>0</v>
      </c>
      <c r="AP19" s="13">
        <f t="shared" si="37"/>
        <v>0</v>
      </c>
      <c r="AQ19" s="13">
        <f t="shared" si="38"/>
        <v>0</v>
      </c>
      <c r="AR19" s="13">
        <f t="shared" si="39"/>
        <v>60</v>
      </c>
    </row>
    <row r="20" spans="2:44" x14ac:dyDescent="0.25">
      <c r="B20" s="9" t="s">
        <v>49</v>
      </c>
      <c r="C20" s="10">
        <v>0</v>
      </c>
      <c r="D20" s="10">
        <v>0</v>
      </c>
      <c r="E20" s="10">
        <v>0</v>
      </c>
      <c r="F20" s="10">
        <v>0</v>
      </c>
      <c r="G20" s="54">
        <v>0</v>
      </c>
      <c r="H20" s="65">
        <v>0</v>
      </c>
      <c r="I20" s="10">
        <v>0</v>
      </c>
      <c r="J20" s="10">
        <v>0</v>
      </c>
      <c r="K20" s="10">
        <v>0</v>
      </c>
      <c r="L20" s="66">
        <v>0</v>
      </c>
      <c r="M20" s="77">
        <v>0</v>
      </c>
      <c r="N20" s="10">
        <v>0</v>
      </c>
      <c r="O20" s="10">
        <v>0</v>
      </c>
      <c r="P20" s="10">
        <v>0</v>
      </c>
      <c r="Q20" s="78">
        <v>0</v>
      </c>
      <c r="R20" s="30">
        <v>0</v>
      </c>
      <c r="S20" s="10">
        <v>0</v>
      </c>
      <c r="T20" s="10">
        <v>0</v>
      </c>
      <c r="U20" s="10">
        <v>0</v>
      </c>
      <c r="V20" s="10">
        <v>0</v>
      </c>
      <c r="X20" s="9" t="s">
        <v>49</v>
      </c>
      <c r="Y20" s="13" t="e">
        <f t="shared" si="20"/>
        <v>#DIV/0!</v>
      </c>
      <c r="Z20" s="13" t="e">
        <f t="shared" si="21"/>
        <v>#DIV/0!</v>
      </c>
      <c r="AA20" s="13" t="e">
        <f t="shared" si="22"/>
        <v>#DIV/0!</v>
      </c>
      <c r="AB20" s="13" t="e">
        <f t="shared" si="23"/>
        <v>#DIV/0!</v>
      </c>
      <c r="AC20" s="83" t="e">
        <f t="shared" si="24"/>
        <v>#DIV/0!</v>
      </c>
      <c r="AD20" s="89" t="e">
        <f t="shared" si="25"/>
        <v>#DIV/0!</v>
      </c>
      <c r="AE20" s="13" t="e">
        <f t="shared" si="26"/>
        <v>#DIV/0!</v>
      </c>
      <c r="AF20" s="13" t="e">
        <f t="shared" si="27"/>
        <v>#DIV/0!</v>
      </c>
      <c r="AG20" s="13" t="e">
        <f t="shared" si="28"/>
        <v>#DIV/0!</v>
      </c>
      <c r="AH20" s="90" t="e">
        <f t="shared" si="29"/>
        <v>#DIV/0!</v>
      </c>
      <c r="AI20" s="97" t="e">
        <f t="shared" si="30"/>
        <v>#DIV/0!</v>
      </c>
      <c r="AJ20" s="13" t="e">
        <f t="shared" si="31"/>
        <v>#DIV/0!</v>
      </c>
      <c r="AK20" s="13" t="e">
        <f t="shared" si="32"/>
        <v>#DIV/0!</v>
      </c>
      <c r="AL20" s="13" t="e">
        <f t="shared" si="33"/>
        <v>#DIV/0!</v>
      </c>
      <c r="AM20" s="98" t="e">
        <f t="shared" si="34"/>
        <v>#DIV/0!</v>
      </c>
      <c r="AN20" s="28" t="e">
        <f t="shared" si="35"/>
        <v>#DIV/0!</v>
      </c>
      <c r="AO20" s="13" t="e">
        <f t="shared" si="36"/>
        <v>#DIV/0!</v>
      </c>
      <c r="AP20" s="13" t="e">
        <f t="shared" si="37"/>
        <v>#DIV/0!</v>
      </c>
      <c r="AQ20" s="13" t="e">
        <f t="shared" si="38"/>
        <v>#DIV/0!</v>
      </c>
      <c r="AR20" s="13" t="e">
        <f t="shared" si="39"/>
        <v>#DIV/0!</v>
      </c>
    </row>
    <row r="21" spans="2:44" x14ac:dyDescent="0.25">
      <c r="B21" s="9" t="s">
        <v>50</v>
      </c>
      <c r="C21" s="10">
        <v>10</v>
      </c>
      <c r="D21" s="10">
        <v>0</v>
      </c>
      <c r="E21" s="10">
        <v>0</v>
      </c>
      <c r="F21" s="10">
        <v>0</v>
      </c>
      <c r="G21" s="54">
        <v>2</v>
      </c>
      <c r="H21" s="65">
        <v>1</v>
      </c>
      <c r="I21" s="10">
        <v>1</v>
      </c>
      <c r="J21" s="10">
        <v>0</v>
      </c>
      <c r="K21" s="10">
        <v>3</v>
      </c>
      <c r="L21" s="66">
        <v>7</v>
      </c>
      <c r="M21" s="77">
        <v>2</v>
      </c>
      <c r="N21" s="10">
        <v>1</v>
      </c>
      <c r="O21" s="10">
        <v>0</v>
      </c>
      <c r="P21" s="10">
        <v>3</v>
      </c>
      <c r="Q21" s="78">
        <v>6</v>
      </c>
      <c r="R21" s="30">
        <v>4</v>
      </c>
      <c r="S21" s="10">
        <v>0</v>
      </c>
      <c r="T21" s="10">
        <v>0</v>
      </c>
      <c r="U21" s="10">
        <v>3</v>
      </c>
      <c r="V21" s="10">
        <v>5</v>
      </c>
      <c r="X21" s="9" t="s">
        <v>50</v>
      </c>
      <c r="Y21" s="13">
        <f t="shared" si="20"/>
        <v>83.333333333333343</v>
      </c>
      <c r="Z21" s="13">
        <f t="shared" si="21"/>
        <v>0</v>
      </c>
      <c r="AA21" s="13">
        <f t="shared" si="22"/>
        <v>0</v>
      </c>
      <c r="AB21" s="13">
        <f t="shared" si="23"/>
        <v>0</v>
      </c>
      <c r="AC21" s="83">
        <f t="shared" si="24"/>
        <v>16.666666666666664</v>
      </c>
      <c r="AD21" s="89">
        <f t="shared" si="25"/>
        <v>8.3333333333333321</v>
      </c>
      <c r="AE21" s="13">
        <f t="shared" si="26"/>
        <v>8.3333333333333321</v>
      </c>
      <c r="AF21" s="13">
        <f t="shared" si="27"/>
        <v>0</v>
      </c>
      <c r="AG21" s="13">
        <f t="shared" si="28"/>
        <v>25</v>
      </c>
      <c r="AH21" s="90">
        <f t="shared" si="29"/>
        <v>58.333333333333336</v>
      </c>
      <c r="AI21" s="97">
        <f t="shared" si="30"/>
        <v>16.666666666666664</v>
      </c>
      <c r="AJ21" s="13">
        <f t="shared" si="31"/>
        <v>8.3333333333333321</v>
      </c>
      <c r="AK21" s="13">
        <f t="shared" si="32"/>
        <v>0</v>
      </c>
      <c r="AL21" s="13">
        <f t="shared" si="33"/>
        <v>25</v>
      </c>
      <c r="AM21" s="98">
        <f t="shared" si="34"/>
        <v>50</v>
      </c>
      <c r="AN21" s="28">
        <f t="shared" si="35"/>
        <v>33.333333333333329</v>
      </c>
      <c r="AO21" s="13">
        <f t="shared" si="36"/>
        <v>0</v>
      </c>
      <c r="AP21" s="13">
        <f t="shared" si="37"/>
        <v>0</v>
      </c>
      <c r="AQ21" s="13">
        <f t="shared" si="38"/>
        <v>25</v>
      </c>
      <c r="AR21" s="13">
        <f t="shared" si="39"/>
        <v>41.666666666666671</v>
      </c>
    </row>
    <row r="22" spans="2:44" x14ac:dyDescent="0.25">
      <c r="B22" s="9" t="s">
        <v>51</v>
      </c>
      <c r="C22" s="10">
        <v>0</v>
      </c>
      <c r="D22" s="10">
        <v>0</v>
      </c>
      <c r="E22" s="10">
        <v>0</v>
      </c>
      <c r="F22" s="10">
        <v>0</v>
      </c>
      <c r="G22" s="54">
        <v>0</v>
      </c>
      <c r="H22" s="65">
        <v>0</v>
      </c>
      <c r="I22" s="10">
        <v>0</v>
      </c>
      <c r="J22" s="10">
        <v>0</v>
      </c>
      <c r="K22" s="10">
        <v>0</v>
      </c>
      <c r="L22" s="66">
        <v>0</v>
      </c>
      <c r="M22" s="77">
        <v>0</v>
      </c>
      <c r="N22" s="10">
        <v>0</v>
      </c>
      <c r="O22" s="10">
        <v>0</v>
      </c>
      <c r="P22" s="10">
        <v>0</v>
      </c>
      <c r="Q22" s="78">
        <v>0</v>
      </c>
      <c r="R22" s="30">
        <v>0</v>
      </c>
      <c r="S22" s="10">
        <v>0</v>
      </c>
      <c r="T22" s="10">
        <v>0</v>
      </c>
      <c r="U22" s="10">
        <v>0</v>
      </c>
      <c r="V22" s="10">
        <v>0</v>
      </c>
      <c r="X22" s="9" t="s">
        <v>51</v>
      </c>
      <c r="Y22" s="13" t="e">
        <f t="shared" si="20"/>
        <v>#DIV/0!</v>
      </c>
      <c r="Z22" s="13" t="e">
        <f t="shared" si="21"/>
        <v>#DIV/0!</v>
      </c>
      <c r="AA22" s="13" t="e">
        <f t="shared" si="22"/>
        <v>#DIV/0!</v>
      </c>
      <c r="AB22" s="13" t="e">
        <f t="shared" si="23"/>
        <v>#DIV/0!</v>
      </c>
      <c r="AC22" s="83" t="e">
        <f t="shared" si="24"/>
        <v>#DIV/0!</v>
      </c>
      <c r="AD22" s="89" t="e">
        <f t="shared" si="25"/>
        <v>#DIV/0!</v>
      </c>
      <c r="AE22" s="13" t="e">
        <f t="shared" si="26"/>
        <v>#DIV/0!</v>
      </c>
      <c r="AF22" s="13" t="e">
        <f t="shared" si="27"/>
        <v>#DIV/0!</v>
      </c>
      <c r="AG22" s="13" t="e">
        <f t="shared" si="28"/>
        <v>#DIV/0!</v>
      </c>
      <c r="AH22" s="90" t="e">
        <f t="shared" si="29"/>
        <v>#DIV/0!</v>
      </c>
      <c r="AI22" s="97" t="e">
        <f t="shared" si="30"/>
        <v>#DIV/0!</v>
      </c>
      <c r="AJ22" s="13" t="e">
        <f t="shared" si="31"/>
        <v>#DIV/0!</v>
      </c>
      <c r="AK22" s="13" t="e">
        <f t="shared" si="32"/>
        <v>#DIV/0!</v>
      </c>
      <c r="AL22" s="13" t="e">
        <f t="shared" si="33"/>
        <v>#DIV/0!</v>
      </c>
      <c r="AM22" s="98" t="e">
        <f t="shared" si="34"/>
        <v>#DIV/0!</v>
      </c>
      <c r="AN22" s="28" t="e">
        <f t="shared" si="35"/>
        <v>#DIV/0!</v>
      </c>
      <c r="AO22" s="13" t="e">
        <f t="shared" si="36"/>
        <v>#DIV/0!</v>
      </c>
      <c r="AP22" s="13" t="e">
        <f t="shared" si="37"/>
        <v>#DIV/0!</v>
      </c>
      <c r="AQ22" s="13" t="e">
        <f t="shared" si="38"/>
        <v>#DIV/0!</v>
      </c>
      <c r="AR22" s="13" t="e">
        <f t="shared" si="39"/>
        <v>#DIV/0!</v>
      </c>
    </row>
    <row r="23" spans="2:44" x14ac:dyDescent="0.25">
      <c r="B23" s="9" t="s">
        <v>52</v>
      </c>
      <c r="C23" s="10">
        <v>0</v>
      </c>
      <c r="D23" s="10">
        <v>0</v>
      </c>
      <c r="E23" s="10">
        <v>0</v>
      </c>
      <c r="F23" s="10">
        <v>0</v>
      </c>
      <c r="G23" s="54">
        <v>2</v>
      </c>
      <c r="H23" s="65">
        <v>0</v>
      </c>
      <c r="I23" s="10">
        <v>0</v>
      </c>
      <c r="J23" s="10">
        <v>0</v>
      </c>
      <c r="K23" s="10">
        <v>0</v>
      </c>
      <c r="L23" s="66">
        <v>2</v>
      </c>
      <c r="M23" s="77">
        <v>0</v>
      </c>
      <c r="N23" s="10">
        <v>0</v>
      </c>
      <c r="O23" s="10">
        <v>0</v>
      </c>
      <c r="P23" s="10">
        <v>0</v>
      </c>
      <c r="Q23" s="78">
        <v>2</v>
      </c>
      <c r="R23" s="30">
        <v>0</v>
      </c>
      <c r="S23" s="10">
        <v>0</v>
      </c>
      <c r="T23" s="10">
        <v>0</v>
      </c>
      <c r="U23" s="10">
        <v>0</v>
      </c>
      <c r="V23" s="10">
        <v>2</v>
      </c>
      <c r="X23" s="9" t="s">
        <v>52</v>
      </c>
      <c r="Y23" s="13">
        <f t="shared" si="20"/>
        <v>0</v>
      </c>
      <c r="Z23" s="13">
        <f t="shared" si="21"/>
        <v>0</v>
      </c>
      <c r="AA23" s="13">
        <f t="shared" si="22"/>
        <v>0</v>
      </c>
      <c r="AB23" s="13">
        <f t="shared" si="23"/>
        <v>0</v>
      </c>
      <c r="AC23" s="83">
        <f t="shared" si="24"/>
        <v>100</v>
      </c>
      <c r="AD23" s="89">
        <f t="shared" si="25"/>
        <v>0</v>
      </c>
      <c r="AE23" s="13">
        <f t="shared" si="26"/>
        <v>0</v>
      </c>
      <c r="AF23" s="13">
        <f t="shared" si="27"/>
        <v>0</v>
      </c>
      <c r="AG23" s="13">
        <f t="shared" si="28"/>
        <v>0</v>
      </c>
      <c r="AH23" s="90">
        <f t="shared" si="29"/>
        <v>100</v>
      </c>
      <c r="AI23" s="97">
        <f t="shared" si="30"/>
        <v>0</v>
      </c>
      <c r="AJ23" s="13">
        <f t="shared" si="31"/>
        <v>0</v>
      </c>
      <c r="AK23" s="13">
        <f t="shared" si="32"/>
        <v>0</v>
      </c>
      <c r="AL23" s="13">
        <f t="shared" si="33"/>
        <v>0</v>
      </c>
      <c r="AM23" s="98">
        <f t="shared" si="34"/>
        <v>100</v>
      </c>
      <c r="AN23" s="28">
        <f t="shared" si="35"/>
        <v>0</v>
      </c>
      <c r="AO23" s="13">
        <f t="shared" si="36"/>
        <v>0</v>
      </c>
      <c r="AP23" s="13">
        <f t="shared" si="37"/>
        <v>0</v>
      </c>
      <c r="AQ23" s="13">
        <f t="shared" si="38"/>
        <v>0</v>
      </c>
      <c r="AR23" s="13">
        <f t="shared" si="39"/>
        <v>100</v>
      </c>
    </row>
    <row r="24" spans="2:44" x14ac:dyDescent="0.25">
      <c r="B24" s="4" t="s">
        <v>83</v>
      </c>
      <c r="C24" s="19"/>
      <c r="D24" s="19"/>
      <c r="E24" s="19"/>
      <c r="F24" s="55"/>
      <c r="G24" s="56"/>
      <c r="H24" s="67"/>
      <c r="I24" s="34"/>
      <c r="J24" s="34"/>
      <c r="K24" s="55"/>
      <c r="L24" s="68"/>
      <c r="M24" s="79"/>
      <c r="N24" s="4"/>
      <c r="O24" s="19"/>
      <c r="P24" s="19"/>
      <c r="Q24" s="80"/>
      <c r="S24" s="4"/>
      <c r="T24" s="4"/>
      <c r="U24" s="34"/>
      <c r="V24" s="34"/>
      <c r="X24" s="4" t="s">
        <v>83</v>
      </c>
      <c r="Y24" s="55"/>
      <c r="Z24" s="55"/>
      <c r="AA24" s="55"/>
      <c r="AB24" s="55"/>
      <c r="AC24" s="84"/>
      <c r="AD24" s="91"/>
      <c r="AE24" s="55"/>
      <c r="AF24" s="55"/>
      <c r="AG24" s="55"/>
      <c r="AH24" s="92"/>
      <c r="AI24" s="79"/>
      <c r="AJ24" s="55"/>
      <c r="AK24" s="55"/>
      <c r="AL24" s="55"/>
      <c r="AM24" s="99"/>
    </row>
    <row r="25" spans="2:44" x14ac:dyDescent="0.25">
      <c r="B25" s="9" t="s">
        <v>84</v>
      </c>
      <c r="C25" s="10">
        <v>16</v>
      </c>
      <c r="D25" s="10">
        <v>0</v>
      </c>
      <c r="E25" s="10">
        <v>0</v>
      </c>
      <c r="F25" s="10">
        <v>0</v>
      </c>
      <c r="G25" s="54">
        <v>10</v>
      </c>
      <c r="H25" s="65">
        <v>3</v>
      </c>
      <c r="I25" s="10">
        <v>1</v>
      </c>
      <c r="J25" s="10">
        <v>1</v>
      </c>
      <c r="K25" s="10">
        <v>3</v>
      </c>
      <c r="L25" s="66">
        <v>18</v>
      </c>
      <c r="M25" s="77">
        <v>5</v>
      </c>
      <c r="N25" s="10">
        <v>2</v>
      </c>
      <c r="O25" s="10">
        <v>0</v>
      </c>
      <c r="P25" s="10">
        <v>3</v>
      </c>
      <c r="Q25" s="78">
        <v>16</v>
      </c>
      <c r="R25" s="30">
        <v>9</v>
      </c>
      <c r="S25" s="10">
        <v>0</v>
      </c>
      <c r="T25" s="10">
        <v>0</v>
      </c>
      <c r="U25" s="10">
        <v>3</v>
      </c>
      <c r="V25" s="10">
        <v>14</v>
      </c>
      <c r="X25" s="9" t="s">
        <v>84</v>
      </c>
      <c r="Y25" s="13">
        <f t="shared" ref="Y25:Y26" si="40">C25/(C25+D25+E25+F25+G25)*100</f>
        <v>61.53846153846154</v>
      </c>
      <c r="Z25" s="13">
        <f t="shared" ref="Z25:Z26" si="41">D25/(D25+E25+F25+G25+C25)*100</f>
        <v>0</v>
      </c>
      <c r="AA25" s="13">
        <f t="shared" ref="AA25:AA26" si="42">E25/(E25+F25+G25+D25+C25)*100</f>
        <v>0</v>
      </c>
      <c r="AB25" s="13">
        <f t="shared" ref="AB25:AB26" si="43">F25/(F25+G25+E25+D25+C25)*100</f>
        <v>0</v>
      </c>
      <c r="AC25" s="83">
        <f t="shared" ref="AC25:AC26" si="44">G25/(G25+F25+E25+D25+C25)*100</f>
        <v>38.461538461538467</v>
      </c>
      <c r="AD25" s="89">
        <f t="shared" ref="AD25:AD26" si="45">H25/(H25+I25+J25+K25+L25)*100</f>
        <v>11.538461538461538</v>
      </c>
      <c r="AE25" s="13">
        <f t="shared" ref="AE25:AE26" si="46">I25/(I25+J25+K25+L25+H25)*100</f>
        <v>3.8461538461538463</v>
      </c>
      <c r="AF25" s="13">
        <f t="shared" ref="AF25:AF26" si="47">J25/(J25+K25+L25+I25+H25)*100</f>
        <v>3.8461538461538463</v>
      </c>
      <c r="AG25" s="13">
        <f t="shared" ref="AG25:AG26" si="48">K25/(K25+L25+J25+I25+H25)*100</f>
        <v>11.538461538461538</v>
      </c>
      <c r="AH25" s="90">
        <f t="shared" ref="AH25:AH26" si="49">L25/(L25+K25+J25+I25+H25)*100</f>
        <v>69.230769230769226</v>
      </c>
      <c r="AI25" s="97">
        <f t="shared" ref="AI25:AI26" si="50">M25/(M25+N25+O25+P25+Q25)*100</f>
        <v>19.230769230769234</v>
      </c>
      <c r="AJ25" s="13">
        <f t="shared" ref="AJ25:AJ26" si="51">N25/(N25+O25+P25+Q25+M25)*100</f>
        <v>7.6923076923076925</v>
      </c>
      <c r="AK25" s="13">
        <f t="shared" ref="AK25:AK26" si="52">O25/(O25+P25+Q25+N25+M25)*100</f>
        <v>0</v>
      </c>
      <c r="AL25" s="13">
        <f t="shared" ref="AL25:AL26" si="53">P25/(P25+Q25+O25+N25+M25)*100</f>
        <v>11.538461538461538</v>
      </c>
      <c r="AM25" s="98">
        <f t="shared" ref="AM25:AM26" si="54">Q25/(Q25+P25+O25+N25+M25)*100</f>
        <v>61.53846153846154</v>
      </c>
      <c r="AN25" s="28">
        <f t="shared" ref="AN25:AN26" si="55">R25/(R25+S25+T25+U25+V25)*100</f>
        <v>34.615384615384613</v>
      </c>
      <c r="AO25" s="13">
        <f t="shared" ref="AO25:AO26" si="56">S25/(S25+T25+U25+V25+R25)*100</f>
        <v>0</v>
      </c>
      <c r="AP25" s="13">
        <f t="shared" ref="AP25:AP26" si="57">T25/(T25+U25+V25+S25+R25)*100</f>
        <v>0</v>
      </c>
      <c r="AQ25" s="13">
        <f t="shared" ref="AQ25:AQ26" si="58">U25/(U25+V25+T25+S25+R25)*100</f>
        <v>11.538461538461538</v>
      </c>
      <c r="AR25" s="13">
        <f t="shared" ref="AR25:AR26" si="59">V25/(V25+U25+T25+S25+R25)*100</f>
        <v>53.846153846153847</v>
      </c>
    </row>
    <row r="26" spans="2:44" x14ac:dyDescent="0.25">
      <c r="B26" s="9" t="s">
        <v>85</v>
      </c>
      <c r="C26" s="10">
        <v>3</v>
      </c>
      <c r="D26" s="10">
        <v>0</v>
      </c>
      <c r="E26" s="10">
        <v>0</v>
      </c>
      <c r="F26" s="10">
        <v>0</v>
      </c>
      <c r="G26" s="54">
        <v>1</v>
      </c>
      <c r="H26" s="65">
        <v>1</v>
      </c>
      <c r="I26" s="10">
        <v>0</v>
      </c>
      <c r="J26" s="10">
        <v>0</v>
      </c>
      <c r="K26" s="10">
        <v>0</v>
      </c>
      <c r="L26" s="66">
        <v>3</v>
      </c>
      <c r="M26" s="77">
        <v>1</v>
      </c>
      <c r="N26" s="10">
        <v>0</v>
      </c>
      <c r="O26" s="10">
        <v>0</v>
      </c>
      <c r="P26" s="10">
        <v>0</v>
      </c>
      <c r="Q26" s="78">
        <v>3</v>
      </c>
      <c r="R26" s="30">
        <v>3</v>
      </c>
      <c r="S26" s="10">
        <v>0</v>
      </c>
      <c r="T26" s="10">
        <v>0</v>
      </c>
      <c r="U26" s="10">
        <v>0</v>
      </c>
      <c r="V26" s="10">
        <v>1</v>
      </c>
      <c r="X26" s="9" t="s">
        <v>85</v>
      </c>
      <c r="Y26" s="13">
        <f t="shared" si="40"/>
        <v>75</v>
      </c>
      <c r="Z26" s="13">
        <f t="shared" si="41"/>
        <v>0</v>
      </c>
      <c r="AA26" s="13">
        <f t="shared" si="42"/>
        <v>0</v>
      </c>
      <c r="AB26" s="13">
        <f t="shared" si="43"/>
        <v>0</v>
      </c>
      <c r="AC26" s="83">
        <f t="shared" si="44"/>
        <v>25</v>
      </c>
      <c r="AD26" s="89">
        <f t="shared" si="45"/>
        <v>25</v>
      </c>
      <c r="AE26" s="13">
        <f t="shared" si="46"/>
        <v>0</v>
      </c>
      <c r="AF26" s="13">
        <f t="shared" si="47"/>
        <v>0</v>
      </c>
      <c r="AG26" s="13">
        <f t="shared" si="48"/>
        <v>0</v>
      </c>
      <c r="AH26" s="90">
        <f t="shared" si="49"/>
        <v>75</v>
      </c>
      <c r="AI26" s="97">
        <f t="shared" si="50"/>
        <v>25</v>
      </c>
      <c r="AJ26" s="13">
        <f t="shared" si="51"/>
        <v>0</v>
      </c>
      <c r="AK26" s="13">
        <f t="shared" si="52"/>
        <v>0</v>
      </c>
      <c r="AL26" s="13">
        <f t="shared" si="53"/>
        <v>0</v>
      </c>
      <c r="AM26" s="98">
        <f t="shared" si="54"/>
        <v>75</v>
      </c>
      <c r="AN26" s="28">
        <f t="shared" si="55"/>
        <v>75</v>
      </c>
      <c r="AO26" s="13">
        <f t="shared" si="56"/>
        <v>0</v>
      </c>
      <c r="AP26" s="13">
        <f t="shared" si="57"/>
        <v>0</v>
      </c>
      <c r="AQ26" s="13">
        <f t="shared" si="58"/>
        <v>0</v>
      </c>
      <c r="AR26" s="13">
        <f t="shared" si="59"/>
        <v>25</v>
      </c>
    </row>
  </sheetData>
  <mergeCells count="11">
    <mergeCell ref="D2:E2"/>
    <mergeCell ref="B7:B8"/>
    <mergeCell ref="C7:G7"/>
    <mergeCell ref="H7:L7"/>
    <mergeCell ref="M7:Q7"/>
    <mergeCell ref="R7:V7"/>
    <mergeCell ref="X7:X8"/>
    <mergeCell ref="Y7:AC7"/>
    <mergeCell ref="AD7:AH7"/>
    <mergeCell ref="AI7:AM7"/>
    <mergeCell ref="AN7:AR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2" max="1048575" man="1"/>
    <brk id="23" max="1048575" man="1"/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" width="12.5703125" bestFit="1" customWidth="1"/>
    <col min="4" max="4" width="10.85546875" bestFit="1" customWidth="1"/>
    <col min="5" max="6" width="11.7109375" bestFit="1" customWidth="1"/>
    <col min="7" max="7" width="3.42578125" customWidth="1"/>
    <col min="8" max="8" width="28.28515625" customWidth="1"/>
    <col min="9" max="12" width="11.7109375" customWidth="1"/>
  </cols>
  <sheetData>
    <row r="1" spans="1:12" ht="18" x14ac:dyDescent="0.25">
      <c r="B1" s="1" t="s">
        <v>66</v>
      </c>
    </row>
    <row r="2" spans="1:12" ht="18" x14ac:dyDescent="0.25">
      <c r="A2" s="31"/>
      <c r="B2" s="1" t="s">
        <v>121</v>
      </c>
      <c r="D2" s="244" t="s">
        <v>133</v>
      </c>
      <c r="E2" s="244"/>
    </row>
    <row r="3" spans="1:12" x14ac:dyDescent="0.25">
      <c r="B3" s="32" t="s">
        <v>69</v>
      </c>
    </row>
    <row r="4" spans="1:12" ht="18" customHeight="1" x14ac:dyDescent="0.25">
      <c r="B4" s="1" t="s">
        <v>122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63</v>
      </c>
      <c r="H6" s="2" t="s">
        <v>64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3624</v>
      </c>
      <c r="D9" s="7">
        <v>284</v>
      </c>
      <c r="E9" s="7">
        <v>1035</v>
      </c>
      <c r="F9" s="7">
        <v>451</v>
      </c>
      <c r="H9" s="6" t="s">
        <v>4</v>
      </c>
      <c r="I9" s="11">
        <f>C9/(C9+D9+E9+F9)*100</f>
        <v>67.185761957730818</v>
      </c>
      <c r="J9" s="11">
        <f>D9/(D9+E9+F9+C9)*100</f>
        <v>5.2651093807934739</v>
      </c>
      <c r="K9" s="11">
        <f>E9/(E9+F9+D9+C9)*100</f>
        <v>19.187986651835374</v>
      </c>
      <c r="L9" s="11">
        <f>F9/(F9+E9+D9+C9)*100</f>
        <v>8.361142009640341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703</v>
      </c>
      <c r="D11" s="10">
        <v>46</v>
      </c>
      <c r="E11" s="10">
        <v>251</v>
      </c>
      <c r="F11" s="10">
        <v>119</v>
      </c>
      <c r="H11" s="9" t="s">
        <v>6</v>
      </c>
      <c r="I11" s="13">
        <f t="shared" ref="I11:I21" si="0">C11/(C11+D11+E11+F11)*100</f>
        <v>62.823949955317246</v>
      </c>
      <c r="J11" s="13">
        <f t="shared" ref="J11:J22" si="1">D11/(D11+E11+F11+C11)*100</f>
        <v>4.1108132260947272</v>
      </c>
      <c r="K11" s="13">
        <f t="shared" ref="K11:K22" si="2">E11/(E11+F11+D11+C11)*100</f>
        <v>22.430741733690795</v>
      </c>
      <c r="L11" s="13">
        <f t="shared" ref="L11:L22" si="3">F11/(F11+E11+D11+C11)*100</f>
        <v>10.63449508489723</v>
      </c>
    </row>
    <row r="12" spans="1:12" x14ac:dyDescent="0.25">
      <c r="B12" s="9" t="s">
        <v>7</v>
      </c>
      <c r="C12" s="10">
        <v>1238</v>
      </c>
      <c r="D12" s="10">
        <v>91</v>
      </c>
      <c r="E12" s="10">
        <v>392</v>
      </c>
      <c r="F12" s="10">
        <v>169</v>
      </c>
      <c r="H12" s="9" t="s">
        <v>7</v>
      </c>
      <c r="I12" s="13">
        <f t="shared" si="0"/>
        <v>65.502645502645507</v>
      </c>
      <c r="J12" s="13">
        <f t="shared" si="1"/>
        <v>4.8148148148148149</v>
      </c>
      <c r="K12" s="13">
        <f t="shared" si="2"/>
        <v>20.74074074074074</v>
      </c>
      <c r="L12" s="13">
        <f t="shared" si="3"/>
        <v>8.9417989417989432</v>
      </c>
    </row>
    <row r="13" spans="1:12" x14ac:dyDescent="0.25">
      <c r="B13" s="9" t="s">
        <v>8</v>
      </c>
      <c r="C13" s="10">
        <v>1089</v>
      </c>
      <c r="D13" s="10">
        <v>93</v>
      </c>
      <c r="E13" s="10">
        <v>283</v>
      </c>
      <c r="F13" s="10">
        <v>117</v>
      </c>
      <c r="H13" s="9" t="s">
        <v>8</v>
      </c>
      <c r="I13" s="13">
        <f t="shared" si="0"/>
        <v>68.83691529709229</v>
      </c>
      <c r="J13" s="13">
        <f t="shared" si="1"/>
        <v>5.8786346396965863</v>
      </c>
      <c r="K13" s="13">
        <f t="shared" si="2"/>
        <v>17.888748419721871</v>
      </c>
      <c r="L13" s="13">
        <f t="shared" si="3"/>
        <v>7.3957016434892537</v>
      </c>
    </row>
    <row r="14" spans="1:12" x14ac:dyDescent="0.25">
      <c r="B14" s="9" t="s">
        <v>9</v>
      </c>
      <c r="C14" s="10">
        <v>594</v>
      </c>
      <c r="D14" s="10">
        <v>54</v>
      </c>
      <c r="E14" s="10">
        <v>109</v>
      </c>
      <c r="F14" s="10">
        <v>46</v>
      </c>
      <c r="H14" s="9" t="s">
        <v>9</v>
      </c>
      <c r="I14" s="13">
        <f t="shared" si="0"/>
        <v>73.972602739726028</v>
      </c>
      <c r="J14" s="13">
        <f t="shared" si="1"/>
        <v>6.7247820672478209</v>
      </c>
      <c r="K14" s="13">
        <f t="shared" si="2"/>
        <v>13.574097135740971</v>
      </c>
      <c r="L14" s="13">
        <f t="shared" si="3"/>
        <v>5.7285180572851804</v>
      </c>
    </row>
    <row r="15" spans="1:12" x14ac:dyDescent="0.25">
      <c r="B15" s="4" t="s">
        <v>53</v>
      </c>
      <c r="C15" s="8"/>
      <c r="D15" s="8"/>
      <c r="E15" s="8"/>
      <c r="F15" s="8"/>
      <c r="H15" s="4" t="s">
        <v>53</v>
      </c>
      <c r="I15" s="8"/>
      <c r="J15" s="8"/>
      <c r="K15" s="8"/>
      <c r="L15" s="8"/>
    </row>
    <row r="16" spans="1:12" x14ac:dyDescent="0.25">
      <c r="B16" s="9" t="s">
        <v>46</v>
      </c>
      <c r="C16" s="10">
        <v>1082</v>
      </c>
      <c r="D16" s="10">
        <v>82</v>
      </c>
      <c r="E16" s="10">
        <v>315</v>
      </c>
      <c r="F16" s="10">
        <v>84</v>
      </c>
      <c r="H16" s="9" t="s">
        <v>46</v>
      </c>
      <c r="I16" s="13">
        <f t="shared" si="0"/>
        <v>69.225847728726805</v>
      </c>
      <c r="J16" s="13">
        <f t="shared" si="1"/>
        <v>5.2463211772232885</v>
      </c>
      <c r="K16" s="13">
        <f t="shared" si="2"/>
        <v>20.153550863723606</v>
      </c>
      <c r="L16" s="13">
        <f t="shared" si="3"/>
        <v>5.3742802303262955</v>
      </c>
    </row>
    <row r="17" spans="2:12" x14ac:dyDescent="0.25">
      <c r="B17" s="9" t="s">
        <v>47</v>
      </c>
      <c r="C17" s="10">
        <v>319</v>
      </c>
      <c r="D17" s="10">
        <v>10</v>
      </c>
      <c r="E17" s="10">
        <v>207</v>
      </c>
      <c r="F17" s="10">
        <v>80</v>
      </c>
      <c r="H17" s="9" t="s">
        <v>47</v>
      </c>
      <c r="I17" s="13">
        <f t="shared" si="0"/>
        <v>51.785714285714292</v>
      </c>
      <c r="J17" s="13">
        <f t="shared" si="1"/>
        <v>1.6233766233766231</v>
      </c>
      <c r="K17" s="13">
        <f t="shared" si="2"/>
        <v>33.603896103896105</v>
      </c>
      <c r="L17" s="13">
        <f t="shared" si="3"/>
        <v>12.987012987012985</v>
      </c>
    </row>
    <row r="18" spans="2:12" x14ac:dyDescent="0.25">
      <c r="B18" s="9" t="s">
        <v>48</v>
      </c>
      <c r="C18" s="10">
        <v>1107</v>
      </c>
      <c r="D18" s="10">
        <v>136</v>
      </c>
      <c r="E18" s="10">
        <v>284</v>
      </c>
      <c r="F18" s="10">
        <v>116</v>
      </c>
      <c r="H18" s="9" t="s">
        <v>48</v>
      </c>
      <c r="I18" s="13">
        <f t="shared" si="0"/>
        <v>67.376749847839321</v>
      </c>
      <c r="J18" s="13">
        <f t="shared" si="1"/>
        <v>8.2775410833840528</v>
      </c>
      <c r="K18" s="13">
        <f t="shared" si="2"/>
        <v>17.285453438831404</v>
      </c>
      <c r="L18" s="13">
        <f t="shared" si="3"/>
        <v>7.0602556299452228</v>
      </c>
    </row>
    <row r="19" spans="2:12" x14ac:dyDescent="0.25">
      <c r="B19" s="9" t="s">
        <v>49</v>
      </c>
      <c r="C19" s="10">
        <v>124</v>
      </c>
      <c r="D19" s="10">
        <v>8</v>
      </c>
      <c r="E19" s="10">
        <v>20</v>
      </c>
      <c r="F19" s="10">
        <v>13</v>
      </c>
      <c r="H19" s="9" t="s">
        <v>49</v>
      </c>
      <c r="I19" s="13">
        <f t="shared" si="0"/>
        <v>75.151515151515142</v>
      </c>
      <c r="J19" s="13">
        <f t="shared" si="1"/>
        <v>4.8484848484848486</v>
      </c>
      <c r="K19" s="13">
        <f t="shared" si="2"/>
        <v>12.121212121212121</v>
      </c>
      <c r="L19" s="13">
        <f t="shared" si="3"/>
        <v>7.878787878787878</v>
      </c>
    </row>
    <row r="20" spans="2:12" x14ac:dyDescent="0.25">
      <c r="B20" s="9" t="s">
        <v>50</v>
      </c>
      <c r="C20" s="10">
        <v>250</v>
      </c>
      <c r="D20" s="10">
        <v>19</v>
      </c>
      <c r="E20" s="10">
        <v>7</v>
      </c>
      <c r="F20" s="10">
        <v>39</v>
      </c>
      <c r="H20" s="9" t="s">
        <v>50</v>
      </c>
      <c r="I20" s="13">
        <f t="shared" si="0"/>
        <v>79.365079365079367</v>
      </c>
      <c r="J20" s="13">
        <f t="shared" si="1"/>
        <v>6.0317460317460316</v>
      </c>
      <c r="K20" s="13">
        <f t="shared" si="2"/>
        <v>2.2222222222222223</v>
      </c>
      <c r="L20" s="13">
        <f t="shared" si="3"/>
        <v>12.380952380952381</v>
      </c>
    </row>
    <row r="21" spans="2:12" x14ac:dyDescent="0.25">
      <c r="B21" s="9" t="s">
        <v>51</v>
      </c>
      <c r="C21" s="10">
        <v>149</v>
      </c>
      <c r="D21" s="10">
        <v>5</v>
      </c>
      <c r="E21" s="10">
        <v>50</v>
      </c>
      <c r="F21" s="10">
        <v>20</v>
      </c>
      <c r="H21" s="9" t="s">
        <v>51</v>
      </c>
      <c r="I21" s="13">
        <f t="shared" si="0"/>
        <v>66.517857142857139</v>
      </c>
      <c r="J21" s="13">
        <f t="shared" si="1"/>
        <v>2.2321428571428572</v>
      </c>
      <c r="K21" s="13">
        <f t="shared" si="2"/>
        <v>22.321428571428573</v>
      </c>
      <c r="L21" s="13">
        <f t="shared" si="3"/>
        <v>8.9285714285714288</v>
      </c>
    </row>
    <row r="22" spans="2:12" x14ac:dyDescent="0.25">
      <c r="B22" s="9" t="s">
        <v>52</v>
      </c>
      <c r="C22" s="10">
        <v>593</v>
      </c>
      <c r="D22" s="10">
        <v>24</v>
      </c>
      <c r="E22" s="10">
        <v>152</v>
      </c>
      <c r="F22" s="10">
        <v>99</v>
      </c>
      <c r="H22" s="9" t="s">
        <v>52</v>
      </c>
      <c r="I22" s="13">
        <f>C22/(C22+D22+E22+F22)*100</f>
        <v>68.31797235023042</v>
      </c>
      <c r="J22" s="13">
        <f t="shared" si="1"/>
        <v>2.7649769585253456</v>
      </c>
      <c r="K22" s="13">
        <f t="shared" si="2"/>
        <v>17.511520737327189</v>
      </c>
      <c r="L22" s="13">
        <f t="shared" si="3"/>
        <v>11.405529953917052</v>
      </c>
    </row>
    <row r="23" spans="2:12" x14ac:dyDescent="0.25">
      <c r="B23" s="4" t="s">
        <v>83</v>
      </c>
      <c r="C23" s="19"/>
      <c r="D23" s="19"/>
      <c r="E23" s="19"/>
      <c r="G23" s="4"/>
      <c r="H23" s="4" t="s">
        <v>83</v>
      </c>
      <c r="I23" s="34"/>
      <c r="J23" s="34"/>
      <c r="L23" s="4"/>
    </row>
    <row r="24" spans="2:12" x14ac:dyDescent="0.25">
      <c r="B24" s="9" t="s">
        <v>84</v>
      </c>
      <c r="C24" s="10">
        <v>2629</v>
      </c>
      <c r="D24" s="10">
        <v>210</v>
      </c>
      <c r="E24" s="10">
        <v>772</v>
      </c>
      <c r="F24" s="10">
        <v>329</v>
      </c>
      <c r="H24" s="9" t="s">
        <v>84</v>
      </c>
      <c r="I24" s="40">
        <f t="shared" ref="I24:I25" si="4">C24/(C24+D24+E24+F24)*100</f>
        <v>66.725888324873097</v>
      </c>
      <c r="J24" s="40">
        <f t="shared" ref="J24:J25" si="5">D24/(D24+E24+F24+C24)*100</f>
        <v>5.3299492385786804</v>
      </c>
      <c r="K24" s="40">
        <f t="shared" ref="K24:K25" si="6">E24/(E24+F24+D24+C24)*100</f>
        <v>19.593908629441625</v>
      </c>
      <c r="L24" s="40">
        <f t="shared" ref="L24:L25" si="7">F24/(F24+E24+D24+C24)*100</f>
        <v>8.3502538071065988</v>
      </c>
    </row>
    <row r="25" spans="2:12" x14ac:dyDescent="0.25">
      <c r="B25" s="9" t="s">
        <v>85</v>
      </c>
      <c r="C25" s="10">
        <v>995</v>
      </c>
      <c r="D25" s="10">
        <v>74</v>
      </c>
      <c r="E25" s="10">
        <v>263</v>
      </c>
      <c r="F25" s="10">
        <v>122</v>
      </c>
      <c r="H25" s="9" t="s">
        <v>85</v>
      </c>
      <c r="I25" s="40">
        <f t="shared" si="4"/>
        <v>68.431911966987627</v>
      </c>
      <c r="J25" s="40">
        <f t="shared" si="5"/>
        <v>5.0894085281980743</v>
      </c>
      <c r="K25" s="40">
        <f t="shared" si="6"/>
        <v>18.088033012379643</v>
      </c>
      <c r="L25" s="40">
        <f t="shared" si="7"/>
        <v>8.3906464924346622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2" customWidth="1"/>
    <col min="13" max="13" width="3.42578125" customWidth="1"/>
    <col min="14" max="14" width="28.28515625" customWidth="1"/>
  </cols>
  <sheetData>
    <row r="1" spans="1:24" ht="18" x14ac:dyDescent="0.25">
      <c r="B1" s="1" t="s">
        <v>66</v>
      </c>
    </row>
    <row r="2" spans="1:24" ht="18" x14ac:dyDescent="0.25">
      <c r="A2" s="31"/>
      <c r="B2" s="1" t="s">
        <v>121</v>
      </c>
      <c r="D2" s="244" t="s">
        <v>133</v>
      </c>
      <c r="E2" s="244"/>
    </row>
    <row r="3" spans="1:24" x14ac:dyDescent="0.25">
      <c r="B3" s="32" t="s">
        <v>69</v>
      </c>
    </row>
    <row r="4" spans="1:24" ht="18" customHeight="1" x14ac:dyDescent="0.25">
      <c r="B4" s="1" t="s">
        <v>123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1:24" ht="4.5" customHeight="1" x14ac:dyDescent="0.25"/>
    <row r="6" spans="1:24" x14ac:dyDescent="0.25">
      <c r="B6" s="20" t="s">
        <v>63</v>
      </c>
      <c r="N6" s="20" t="s">
        <v>64</v>
      </c>
    </row>
    <row r="7" spans="1:24" x14ac:dyDescent="0.25">
      <c r="B7" s="246" t="s">
        <v>0</v>
      </c>
      <c r="C7" s="246" t="s">
        <v>15</v>
      </c>
      <c r="D7" s="246"/>
      <c r="E7" s="246"/>
      <c r="F7" s="246"/>
      <c r="G7" s="248"/>
      <c r="H7" s="253" t="s">
        <v>16</v>
      </c>
      <c r="I7" s="246"/>
      <c r="J7" s="246"/>
      <c r="K7" s="246"/>
      <c r="L7" s="246"/>
      <c r="N7" s="246" t="s">
        <v>0</v>
      </c>
      <c r="O7" s="246" t="s">
        <v>15</v>
      </c>
      <c r="P7" s="246"/>
      <c r="Q7" s="246"/>
      <c r="R7" s="246"/>
      <c r="S7" s="248"/>
      <c r="T7" s="253" t="s">
        <v>16</v>
      </c>
      <c r="U7" s="246"/>
      <c r="V7" s="246"/>
      <c r="W7" s="246"/>
      <c r="X7" s="246"/>
    </row>
    <row r="8" spans="1:24" ht="22.5" x14ac:dyDescent="0.25">
      <c r="B8" s="247"/>
      <c r="C8" s="49" t="s">
        <v>17</v>
      </c>
      <c r="D8" s="49" t="s">
        <v>18</v>
      </c>
      <c r="E8" s="49" t="s">
        <v>19</v>
      </c>
      <c r="F8" s="49" t="s">
        <v>20</v>
      </c>
      <c r="G8" s="50" t="s">
        <v>21</v>
      </c>
      <c r="H8" s="48" t="s">
        <v>17</v>
      </c>
      <c r="I8" s="23" t="s">
        <v>18</v>
      </c>
      <c r="J8" s="23" t="s">
        <v>19</v>
      </c>
      <c r="K8" s="23" t="s">
        <v>20</v>
      </c>
      <c r="L8" s="23" t="s">
        <v>21</v>
      </c>
      <c r="N8" s="247"/>
      <c r="O8" s="49" t="s">
        <v>17</v>
      </c>
      <c r="P8" s="49" t="s">
        <v>18</v>
      </c>
      <c r="Q8" s="49" t="s">
        <v>19</v>
      </c>
      <c r="R8" s="49" t="s">
        <v>20</v>
      </c>
      <c r="S8" s="50" t="s">
        <v>21</v>
      </c>
      <c r="T8" s="21" t="s">
        <v>17</v>
      </c>
      <c r="U8" s="23" t="s">
        <v>18</v>
      </c>
      <c r="V8" s="23" t="s">
        <v>19</v>
      </c>
      <c r="W8" s="23" t="s">
        <v>20</v>
      </c>
      <c r="X8" s="23" t="s">
        <v>21</v>
      </c>
    </row>
    <row r="9" spans="1:24" x14ac:dyDescent="0.25">
      <c r="B9" s="4" t="s">
        <v>4</v>
      </c>
      <c r="C9" s="5"/>
      <c r="D9" s="5"/>
      <c r="E9" s="5"/>
      <c r="F9" s="5"/>
      <c r="G9" s="51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51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372</v>
      </c>
      <c r="D10" s="7">
        <v>771</v>
      </c>
      <c r="E10" s="7">
        <v>950</v>
      </c>
      <c r="F10" s="7">
        <v>684</v>
      </c>
      <c r="G10" s="52">
        <v>847</v>
      </c>
      <c r="H10" s="29">
        <v>100</v>
      </c>
      <c r="I10" s="7">
        <v>108</v>
      </c>
      <c r="J10" s="7">
        <v>45</v>
      </c>
      <c r="K10" s="7">
        <v>22</v>
      </c>
      <c r="L10" s="7">
        <v>9</v>
      </c>
      <c r="N10" s="6" t="s">
        <v>4</v>
      </c>
      <c r="O10" s="11">
        <f>C10/(C10+D10+E10+F10+G10)*100</f>
        <v>10.264900662251655</v>
      </c>
      <c r="P10" s="11">
        <f>D10/(D10+E10+F10+G10+C10)*100</f>
        <v>21.274834437086092</v>
      </c>
      <c r="Q10" s="11">
        <f>E10/(E10+F10+G10+C10+D10)*100</f>
        <v>26.214128035320091</v>
      </c>
      <c r="R10" s="11">
        <f>F10/(F10+G10+E10+D10+C10)*100</f>
        <v>18.874172185430464</v>
      </c>
      <c r="S10" s="81">
        <f>G10/(G10+C10+D10+E10+F10)*100</f>
        <v>23.371964679911699</v>
      </c>
      <c r="T10" s="27">
        <f>H10/(H10+I10+J10+K10+L10)*100</f>
        <v>35.2112676056338</v>
      </c>
      <c r="U10" s="11">
        <f>I10/(I10+J10+K10+L10+H10)*100</f>
        <v>38.028169014084504</v>
      </c>
      <c r="V10" s="11">
        <f>J10/(J10+K10+L10+H10+I10)*100</f>
        <v>15.845070422535212</v>
      </c>
      <c r="W10" s="11">
        <f>K10/(K10+L10+J10+I10+H10)*100</f>
        <v>7.7464788732394361</v>
      </c>
      <c r="X10" s="11">
        <f>L10/(L10+H10+I10+J10+K10)*100</f>
        <v>3.169014084507042</v>
      </c>
    </row>
    <row r="11" spans="1:24" x14ac:dyDescent="0.25">
      <c r="B11" s="4" t="s">
        <v>5</v>
      </c>
      <c r="C11" s="8"/>
      <c r="D11" s="8"/>
      <c r="E11" s="8"/>
      <c r="F11" s="8"/>
      <c r="G11" s="53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82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39</v>
      </c>
      <c r="D12" s="10">
        <v>116</v>
      </c>
      <c r="E12" s="10">
        <v>192</v>
      </c>
      <c r="F12" s="10">
        <v>142</v>
      </c>
      <c r="G12" s="54">
        <v>214</v>
      </c>
      <c r="H12" s="30">
        <v>15</v>
      </c>
      <c r="I12" s="10">
        <v>21</v>
      </c>
      <c r="J12" s="10">
        <v>4</v>
      </c>
      <c r="K12" s="10">
        <v>4</v>
      </c>
      <c r="L12" s="10">
        <v>2</v>
      </c>
      <c r="N12" s="9" t="s">
        <v>6</v>
      </c>
      <c r="O12" s="13">
        <f t="shared" ref="O12:O15" si="0">C12/(C12+D12+E12+F12+G12)*100</f>
        <v>5.5476529160739689</v>
      </c>
      <c r="P12" s="13">
        <f t="shared" ref="P12:P15" si="1">D12/(D12+E12+F12+G12+C12)*100</f>
        <v>16.500711237553343</v>
      </c>
      <c r="Q12" s="13">
        <f t="shared" ref="Q12:Q15" si="2">E12/(E12+F12+G12+C12+D12)*100</f>
        <v>27.311522048364157</v>
      </c>
      <c r="R12" s="13">
        <f t="shared" ref="R12:R15" si="3">F12/(F12+G12+E12+D12+C12)*100</f>
        <v>20.19914651493599</v>
      </c>
      <c r="S12" s="83">
        <f t="shared" ref="S12:S15" si="4">G12/(G12+C12+D12+E12+F12)*100</f>
        <v>30.440967283072546</v>
      </c>
      <c r="T12" s="28">
        <f t="shared" ref="T12:T15" si="5">H12/(H12+I12+J12+K12+L12)*100</f>
        <v>32.608695652173914</v>
      </c>
      <c r="U12" s="13">
        <f t="shared" ref="U12:U15" si="6">I12/(I12+J12+K12+L12+H12)*100</f>
        <v>45.652173913043477</v>
      </c>
      <c r="V12" s="13">
        <f t="shared" ref="V12:V15" si="7">J12/(J12+K12+L12+H12+I12)*100</f>
        <v>8.695652173913043</v>
      </c>
      <c r="W12" s="13">
        <f t="shared" ref="W12:W15" si="8">K12/(K12+L12+J12+I12+H12)*100</f>
        <v>8.695652173913043</v>
      </c>
      <c r="X12" s="13">
        <f t="shared" ref="X12:X15" si="9">L12/(L12+H12+I12+J12+K12)*100</f>
        <v>4.3478260869565215</v>
      </c>
    </row>
    <row r="13" spans="1:24" x14ac:dyDescent="0.25">
      <c r="B13" s="9" t="s">
        <v>7</v>
      </c>
      <c r="C13" s="10">
        <v>108</v>
      </c>
      <c r="D13" s="10">
        <v>295</v>
      </c>
      <c r="E13" s="10">
        <v>317</v>
      </c>
      <c r="F13" s="10">
        <v>239</v>
      </c>
      <c r="G13" s="54">
        <v>279</v>
      </c>
      <c r="H13" s="30">
        <v>25</v>
      </c>
      <c r="I13" s="10">
        <v>39</v>
      </c>
      <c r="J13" s="10">
        <v>18</v>
      </c>
      <c r="K13" s="10">
        <v>7</v>
      </c>
      <c r="L13" s="10">
        <v>2</v>
      </c>
      <c r="N13" s="9" t="s">
        <v>7</v>
      </c>
      <c r="O13" s="13">
        <f t="shared" si="0"/>
        <v>8.7237479806138936</v>
      </c>
      <c r="P13" s="13">
        <f t="shared" si="1"/>
        <v>23.828756058158319</v>
      </c>
      <c r="Q13" s="13">
        <f t="shared" si="2"/>
        <v>25.605815831987076</v>
      </c>
      <c r="R13" s="13">
        <f t="shared" si="3"/>
        <v>19.305331179321485</v>
      </c>
      <c r="S13" s="83">
        <f t="shared" si="4"/>
        <v>22.536348949919223</v>
      </c>
      <c r="T13" s="28">
        <f t="shared" si="5"/>
        <v>27.472527472527474</v>
      </c>
      <c r="U13" s="13">
        <f t="shared" si="6"/>
        <v>42.857142857142854</v>
      </c>
      <c r="V13" s="13">
        <f t="shared" si="7"/>
        <v>19.780219780219781</v>
      </c>
      <c r="W13" s="13">
        <f t="shared" si="8"/>
        <v>7.6923076923076925</v>
      </c>
      <c r="X13" s="13">
        <f t="shared" si="9"/>
        <v>2.197802197802198</v>
      </c>
    </row>
    <row r="14" spans="1:24" x14ac:dyDescent="0.25">
      <c r="B14" s="9" t="s">
        <v>8</v>
      </c>
      <c r="C14" s="10">
        <v>126</v>
      </c>
      <c r="D14" s="10">
        <v>253</v>
      </c>
      <c r="E14" s="10">
        <v>281</v>
      </c>
      <c r="F14" s="10">
        <v>185</v>
      </c>
      <c r="G14" s="54">
        <v>244</v>
      </c>
      <c r="H14" s="30">
        <v>36</v>
      </c>
      <c r="I14" s="10">
        <v>31</v>
      </c>
      <c r="J14" s="10">
        <v>13</v>
      </c>
      <c r="K14" s="10">
        <v>10</v>
      </c>
      <c r="L14" s="10">
        <v>3</v>
      </c>
      <c r="N14" s="9" t="s">
        <v>8</v>
      </c>
      <c r="O14" s="13">
        <f t="shared" si="0"/>
        <v>11.570247933884298</v>
      </c>
      <c r="P14" s="13">
        <f t="shared" si="1"/>
        <v>23.232323232323232</v>
      </c>
      <c r="Q14" s="13">
        <f t="shared" si="2"/>
        <v>25.803489439853077</v>
      </c>
      <c r="R14" s="13">
        <f t="shared" si="3"/>
        <v>16.988062442607895</v>
      </c>
      <c r="S14" s="83">
        <f t="shared" si="4"/>
        <v>22.405876951331496</v>
      </c>
      <c r="T14" s="28">
        <f t="shared" si="5"/>
        <v>38.70967741935484</v>
      </c>
      <c r="U14" s="13">
        <f t="shared" si="6"/>
        <v>33.333333333333329</v>
      </c>
      <c r="V14" s="13">
        <f t="shared" si="7"/>
        <v>13.978494623655912</v>
      </c>
      <c r="W14" s="13">
        <f t="shared" si="8"/>
        <v>10.75268817204301</v>
      </c>
      <c r="X14" s="13">
        <f t="shared" si="9"/>
        <v>3.225806451612903</v>
      </c>
    </row>
    <row r="15" spans="1:24" x14ac:dyDescent="0.25">
      <c r="B15" s="9" t="s">
        <v>9</v>
      </c>
      <c r="C15" s="10">
        <v>99</v>
      </c>
      <c r="D15" s="10">
        <v>107</v>
      </c>
      <c r="E15" s="10">
        <v>160</v>
      </c>
      <c r="F15" s="10">
        <v>118</v>
      </c>
      <c r="G15" s="54">
        <v>110</v>
      </c>
      <c r="H15" s="30">
        <v>24</v>
      </c>
      <c r="I15" s="10">
        <v>17</v>
      </c>
      <c r="J15" s="10">
        <v>10</v>
      </c>
      <c r="K15" s="10">
        <v>1</v>
      </c>
      <c r="L15" s="10">
        <v>2</v>
      </c>
      <c r="N15" s="9" t="s">
        <v>9</v>
      </c>
      <c r="O15" s="13">
        <f t="shared" si="0"/>
        <v>16.666666666666664</v>
      </c>
      <c r="P15" s="13">
        <f t="shared" si="1"/>
        <v>18.013468013468014</v>
      </c>
      <c r="Q15" s="13">
        <f t="shared" si="2"/>
        <v>26.936026936026934</v>
      </c>
      <c r="R15" s="13">
        <f t="shared" si="3"/>
        <v>19.865319865319865</v>
      </c>
      <c r="S15" s="83">
        <f t="shared" si="4"/>
        <v>18.518518518518519</v>
      </c>
      <c r="T15" s="28">
        <f t="shared" si="5"/>
        <v>44.444444444444443</v>
      </c>
      <c r="U15" s="13">
        <f t="shared" si="6"/>
        <v>31.481481481481481</v>
      </c>
      <c r="V15" s="13">
        <f t="shared" si="7"/>
        <v>18.518518518518519</v>
      </c>
      <c r="W15" s="13">
        <f t="shared" si="8"/>
        <v>1.8518518518518516</v>
      </c>
      <c r="X15" s="13">
        <f t="shared" si="9"/>
        <v>3.7037037037037033</v>
      </c>
    </row>
    <row r="16" spans="1:24" x14ac:dyDescent="0.25">
      <c r="B16" s="4" t="s">
        <v>53</v>
      </c>
      <c r="C16" s="8"/>
      <c r="D16" s="8"/>
      <c r="E16" s="8"/>
      <c r="F16" s="8"/>
      <c r="G16" s="53"/>
      <c r="H16" s="8"/>
      <c r="I16" s="8"/>
      <c r="J16" s="8"/>
      <c r="K16" s="8"/>
      <c r="L16" s="8"/>
      <c r="N16" s="4" t="s">
        <v>53</v>
      </c>
      <c r="O16" s="12"/>
      <c r="P16" s="12"/>
      <c r="Q16" s="12"/>
      <c r="R16" s="12"/>
      <c r="S16" s="82"/>
      <c r="T16" s="12"/>
      <c r="U16" s="12"/>
      <c r="V16" s="12"/>
      <c r="W16" s="12"/>
      <c r="X16" s="12"/>
    </row>
    <row r="17" spans="2:24" x14ac:dyDescent="0.25">
      <c r="B17" s="9" t="s">
        <v>46</v>
      </c>
      <c r="C17" s="10">
        <v>123</v>
      </c>
      <c r="D17" s="10">
        <v>267</v>
      </c>
      <c r="E17" s="10">
        <v>313</v>
      </c>
      <c r="F17" s="10">
        <v>217</v>
      </c>
      <c r="G17" s="54">
        <v>162</v>
      </c>
      <c r="H17" s="30">
        <v>28</v>
      </c>
      <c r="I17" s="10">
        <v>28</v>
      </c>
      <c r="J17" s="10">
        <v>12</v>
      </c>
      <c r="K17" s="10">
        <v>10</v>
      </c>
      <c r="L17" s="10">
        <v>4</v>
      </c>
      <c r="N17" s="9" t="s">
        <v>46</v>
      </c>
      <c r="O17" s="13">
        <f t="shared" ref="O17:O22" si="10">C17/(C17+D17+E17+F17+G17)*100</f>
        <v>11.367837338262476</v>
      </c>
      <c r="P17" s="13">
        <f t="shared" ref="P17:P23" si="11">D17/(D17+E17+F17+G17+C17)*100</f>
        <v>24.676524953789279</v>
      </c>
      <c r="Q17" s="13">
        <f t="shared" ref="Q17:Q23" si="12">E17/(E17+F17+G17+C17+D17)*100</f>
        <v>28.927911275415894</v>
      </c>
      <c r="R17" s="13">
        <f t="shared" ref="R17:R23" si="13">F17/(F17+G17+E17+D17+C17)*100</f>
        <v>20.055452865064698</v>
      </c>
      <c r="S17" s="83">
        <f t="shared" ref="S17:S23" si="14">G17/(G17+C17+D17+E17+F17)*100</f>
        <v>14.972273567467653</v>
      </c>
      <c r="T17" s="28">
        <f t="shared" ref="T17:T23" si="15">H17/(H17+I17+J17+K17+L17)*100</f>
        <v>34.146341463414636</v>
      </c>
      <c r="U17" s="13">
        <f t="shared" ref="U17:U23" si="16">I17/(I17+J17+K17+L17+H17)*100</f>
        <v>34.146341463414636</v>
      </c>
      <c r="V17" s="13">
        <f t="shared" ref="V17:V23" si="17">J17/(J17+K17+L17+H17+I17)*100</f>
        <v>14.634146341463413</v>
      </c>
      <c r="W17" s="13">
        <f t="shared" ref="W17:W23" si="18">K17/(K17+L17+J17+I17+H17)*100</f>
        <v>12.195121951219512</v>
      </c>
      <c r="X17" s="13">
        <f t="shared" ref="X17:X23" si="19">L17/(L17+H17+I17+J17+K17)*100</f>
        <v>4.8780487804878048</v>
      </c>
    </row>
    <row r="18" spans="2:24" x14ac:dyDescent="0.25">
      <c r="B18" s="9" t="s">
        <v>47</v>
      </c>
      <c r="C18" s="10">
        <v>46</v>
      </c>
      <c r="D18" s="10">
        <v>85</v>
      </c>
      <c r="E18" s="10">
        <v>83</v>
      </c>
      <c r="F18" s="10">
        <v>58</v>
      </c>
      <c r="G18" s="54">
        <v>47</v>
      </c>
      <c r="H18" s="30">
        <v>4</v>
      </c>
      <c r="I18" s="10">
        <v>4</v>
      </c>
      <c r="J18" s="10">
        <v>1</v>
      </c>
      <c r="K18" s="10">
        <v>1</v>
      </c>
      <c r="L18" s="10">
        <v>0</v>
      </c>
      <c r="N18" s="9" t="s">
        <v>47</v>
      </c>
      <c r="O18" s="13">
        <f t="shared" si="10"/>
        <v>14.420062695924765</v>
      </c>
      <c r="P18" s="13">
        <f t="shared" si="11"/>
        <v>26.645768025078372</v>
      </c>
      <c r="Q18" s="13">
        <f t="shared" si="12"/>
        <v>26.01880877742947</v>
      </c>
      <c r="R18" s="13">
        <f t="shared" si="13"/>
        <v>18.181818181818183</v>
      </c>
      <c r="S18" s="83">
        <f t="shared" si="14"/>
        <v>14.733542319749215</v>
      </c>
      <c r="T18" s="28">
        <f t="shared" si="15"/>
        <v>40</v>
      </c>
      <c r="U18" s="13">
        <f t="shared" si="16"/>
        <v>40</v>
      </c>
      <c r="V18" s="13">
        <f t="shared" si="17"/>
        <v>10</v>
      </c>
      <c r="W18" s="13">
        <f t="shared" si="18"/>
        <v>10</v>
      </c>
      <c r="X18" s="13">
        <f t="shared" si="19"/>
        <v>0</v>
      </c>
    </row>
    <row r="19" spans="2:24" x14ac:dyDescent="0.25">
      <c r="B19" s="9" t="s">
        <v>48</v>
      </c>
      <c r="C19" s="10">
        <v>105</v>
      </c>
      <c r="D19" s="10">
        <v>249</v>
      </c>
      <c r="E19" s="10">
        <v>321</v>
      </c>
      <c r="F19" s="10">
        <v>224</v>
      </c>
      <c r="G19" s="54">
        <v>208</v>
      </c>
      <c r="H19" s="30">
        <v>46</v>
      </c>
      <c r="I19" s="10">
        <v>57</v>
      </c>
      <c r="J19" s="10">
        <v>23</v>
      </c>
      <c r="K19" s="10">
        <v>7</v>
      </c>
      <c r="L19" s="10">
        <v>3</v>
      </c>
      <c r="N19" s="9" t="s">
        <v>48</v>
      </c>
      <c r="O19" s="13">
        <f t="shared" si="10"/>
        <v>9.48509485094851</v>
      </c>
      <c r="P19" s="13">
        <f t="shared" si="11"/>
        <v>22.493224932249323</v>
      </c>
      <c r="Q19" s="13">
        <f t="shared" si="12"/>
        <v>28.997289972899733</v>
      </c>
      <c r="R19" s="13">
        <f t="shared" si="13"/>
        <v>20.234869015356821</v>
      </c>
      <c r="S19" s="83">
        <f t="shared" si="14"/>
        <v>18.78952122854562</v>
      </c>
      <c r="T19" s="28">
        <f t="shared" si="15"/>
        <v>33.82352941176471</v>
      </c>
      <c r="U19" s="13">
        <f t="shared" si="16"/>
        <v>41.911764705882355</v>
      </c>
      <c r="V19" s="13">
        <f t="shared" si="17"/>
        <v>16.911764705882355</v>
      </c>
      <c r="W19" s="13">
        <f t="shared" si="18"/>
        <v>5.1470588235294112</v>
      </c>
      <c r="X19" s="13">
        <f t="shared" si="19"/>
        <v>2.2058823529411766</v>
      </c>
    </row>
    <row r="20" spans="2:24" x14ac:dyDescent="0.25">
      <c r="B20" s="9" t="s">
        <v>49</v>
      </c>
      <c r="C20" s="10">
        <v>10</v>
      </c>
      <c r="D20" s="10">
        <v>26</v>
      </c>
      <c r="E20" s="10">
        <v>28</v>
      </c>
      <c r="F20" s="10">
        <v>23</v>
      </c>
      <c r="G20" s="54">
        <v>37</v>
      </c>
      <c r="H20" s="30">
        <v>3</v>
      </c>
      <c r="I20" s="10">
        <v>4</v>
      </c>
      <c r="J20" s="10">
        <v>1</v>
      </c>
      <c r="K20" s="10">
        <v>0</v>
      </c>
      <c r="L20" s="10">
        <v>0</v>
      </c>
      <c r="N20" s="9" t="s">
        <v>49</v>
      </c>
      <c r="O20" s="13">
        <f t="shared" si="10"/>
        <v>8.064516129032258</v>
      </c>
      <c r="P20" s="13">
        <f t="shared" si="11"/>
        <v>20.967741935483872</v>
      </c>
      <c r="Q20" s="13">
        <f t="shared" si="12"/>
        <v>22.58064516129032</v>
      </c>
      <c r="R20" s="13">
        <f t="shared" si="13"/>
        <v>18.548387096774192</v>
      </c>
      <c r="S20" s="83">
        <f t="shared" si="14"/>
        <v>29.838709677419356</v>
      </c>
      <c r="T20" s="28">
        <f t="shared" si="15"/>
        <v>37.5</v>
      </c>
      <c r="U20" s="13">
        <f t="shared" si="16"/>
        <v>50</v>
      </c>
      <c r="V20" s="13">
        <f t="shared" si="17"/>
        <v>12.5</v>
      </c>
      <c r="W20" s="13">
        <f t="shared" si="18"/>
        <v>0</v>
      </c>
      <c r="X20" s="13">
        <f t="shared" si="19"/>
        <v>0</v>
      </c>
    </row>
    <row r="21" spans="2:24" x14ac:dyDescent="0.25">
      <c r="B21" s="9" t="s">
        <v>50</v>
      </c>
      <c r="C21" s="10">
        <v>1</v>
      </c>
      <c r="D21" s="10">
        <v>10</v>
      </c>
      <c r="E21" s="10">
        <v>26</v>
      </c>
      <c r="F21" s="10">
        <v>51</v>
      </c>
      <c r="G21" s="54">
        <v>162</v>
      </c>
      <c r="H21" s="30">
        <v>9</v>
      </c>
      <c r="I21" s="10">
        <v>7</v>
      </c>
      <c r="J21" s="10">
        <v>3</v>
      </c>
      <c r="K21" s="10">
        <v>0</v>
      </c>
      <c r="L21" s="10">
        <v>0</v>
      </c>
      <c r="N21" s="9" t="s">
        <v>50</v>
      </c>
      <c r="O21" s="13">
        <f t="shared" si="10"/>
        <v>0.4</v>
      </c>
      <c r="P21" s="13">
        <f t="shared" si="11"/>
        <v>4</v>
      </c>
      <c r="Q21" s="13">
        <f t="shared" si="12"/>
        <v>10.4</v>
      </c>
      <c r="R21" s="13">
        <f t="shared" si="13"/>
        <v>20.399999999999999</v>
      </c>
      <c r="S21" s="83">
        <f t="shared" si="14"/>
        <v>64.8</v>
      </c>
      <c r="T21" s="28">
        <f t="shared" si="15"/>
        <v>47.368421052631575</v>
      </c>
      <c r="U21" s="13">
        <f t="shared" si="16"/>
        <v>36.84210526315789</v>
      </c>
      <c r="V21" s="13">
        <f t="shared" si="17"/>
        <v>15.789473684210526</v>
      </c>
      <c r="W21" s="13">
        <f t="shared" si="18"/>
        <v>0</v>
      </c>
      <c r="X21" s="13">
        <f t="shared" si="19"/>
        <v>0</v>
      </c>
    </row>
    <row r="22" spans="2:24" x14ac:dyDescent="0.25">
      <c r="B22" s="9" t="s">
        <v>51</v>
      </c>
      <c r="C22" s="10">
        <v>28</v>
      </c>
      <c r="D22" s="10">
        <v>27</v>
      </c>
      <c r="E22" s="10">
        <v>32</v>
      </c>
      <c r="F22" s="10">
        <v>22</v>
      </c>
      <c r="G22" s="54">
        <v>40</v>
      </c>
      <c r="H22" s="30">
        <v>0</v>
      </c>
      <c r="I22" s="10">
        <v>0</v>
      </c>
      <c r="J22" s="10">
        <v>2</v>
      </c>
      <c r="K22" s="10">
        <v>2</v>
      </c>
      <c r="L22" s="10">
        <v>1</v>
      </c>
      <c r="N22" s="9" t="s">
        <v>51</v>
      </c>
      <c r="O22" s="13">
        <f t="shared" si="10"/>
        <v>18.791946308724832</v>
      </c>
      <c r="P22" s="13">
        <f t="shared" si="11"/>
        <v>18.120805369127517</v>
      </c>
      <c r="Q22" s="13">
        <f t="shared" si="12"/>
        <v>21.476510067114095</v>
      </c>
      <c r="R22" s="13">
        <f>F22/(F22+G22+E22+D22+C22)*100</f>
        <v>14.76510067114094</v>
      </c>
      <c r="S22" s="83">
        <f t="shared" si="14"/>
        <v>26.845637583892618</v>
      </c>
      <c r="T22" s="28">
        <f t="shared" si="15"/>
        <v>0</v>
      </c>
      <c r="U22" s="13">
        <f t="shared" si="16"/>
        <v>0</v>
      </c>
      <c r="V22" s="13">
        <f t="shared" si="17"/>
        <v>40</v>
      </c>
      <c r="W22" s="13">
        <f t="shared" si="18"/>
        <v>40</v>
      </c>
      <c r="X22" s="13">
        <f t="shared" si="19"/>
        <v>20</v>
      </c>
    </row>
    <row r="23" spans="2:24" x14ac:dyDescent="0.25">
      <c r="B23" s="9" t="s">
        <v>52</v>
      </c>
      <c r="C23" s="10">
        <v>59</v>
      </c>
      <c r="D23" s="10">
        <v>107</v>
      </c>
      <c r="E23" s="10">
        <v>147</v>
      </c>
      <c r="F23" s="10">
        <v>89</v>
      </c>
      <c r="G23" s="54">
        <v>191</v>
      </c>
      <c r="H23" s="30">
        <v>10</v>
      </c>
      <c r="I23" s="10">
        <v>8</v>
      </c>
      <c r="J23" s="10">
        <v>3</v>
      </c>
      <c r="K23" s="10">
        <v>2</v>
      </c>
      <c r="L23" s="10">
        <v>1</v>
      </c>
      <c r="N23" s="9" t="s">
        <v>52</v>
      </c>
      <c r="O23" s="13">
        <f>C23/(C23+D23+E23+F23+G23)*100</f>
        <v>9.9494097807757171</v>
      </c>
      <c r="P23" s="13">
        <f t="shared" si="11"/>
        <v>18.043844856661046</v>
      </c>
      <c r="Q23" s="13">
        <f t="shared" si="12"/>
        <v>24.789207419898819</v>
      </c>
      <c r="R23" s="13">
        <f t="shared" si="13"/>
        <v>15.008431703204048</v>
      </c>
      <c r="S23" s="83">
        <f t="shared" si="14"/>
        <v>32.209106239460375</v>
      </c>
      <c r="T23" s="28">
        <f t="shared" si="15"/>
        <v>41.666666666666671</v>
      </c>
      <c r="U23" s="13">
        <f t="shared" si="16"/>
        <v>33.333333333333329</v>
      </c>
      <c r="V23" s="13">
        <f t="shared" si="17"/>
        <v>12.5</v>
      </c>
      <c r="W23" s="13">
        <f t="shared" si="18"/>
        <v>8.3333333333333321</v>
      </c>
      <c r="X23" s="13">
        <f t="shared" si="19"/>
        <v>4.1666666666666661</v>
      </c>
    </row>
    <row r="24" spans="2:24" x14ac:dyDescent="0.25">
      <c r="B24" s="4" t="s">
        <v>83</v>
      </c>
      <c r="C24" s="19"/>
      <c r="D24" s="19"/>
      <c r="E24" s="19"/>
      <c r="F24" s="55"/>
      <c r="G24" s="56"/>
      <c r="H24" s="4"/>
      <c r="I24" s="34"/>
      <c r="J24" s="34"/>
      <c r="L24" s="4"/>
      <c r="N24" s="4" t="s">
        <v>83</v>
      </c>
      <c r="O24" s="19"/>
      <c r="P24" s="19"/>
      <c r="Q24" s="19"/>
      <c r="R24" s="55"/>
      <c r="S24" s="56"/>
      <c r="T24" s="4"/>
      <c r="U24" s="34"/>
      <c r="V24" s="34"/>
      <c r="X24" s="4"/>
    </row>
    <row r="25" spans="2:24" x14ac:dyDescent="0.25">
      <c r="B25" s="9" t="s">
        <v>84</v>
      </c>
      <c r="C25" s="10">
        <v>275</v>
      </c>
      <c r="D25" s="10">
        <v>531</v>
      </c>
      <c r="E25" s="10">
        <v>665</v>
      </c>
      <c r="F25" s="10">
        <v>484</v>
      </c>
      <c r="G25" s="54">
        <v>674</v>
      </c>
      <c r="H25" s="30">
        <v>78</v>
      </c>
      <c r="I25" s="10">
        <v>87</v>
      </c>
      <c r="J25" s="10">
        <v>30</v>
      </c>
      <c r="K25" s="10">
        <v>9</v>
      </c>
      <c r="L25" s="10">
        <v>6</v>
      </c>
      <c r="N25" s="9" t="s">
        <v>84</v>
      </c>
      <c r="O25" s="40">
        <f t="shared" ref="O25:O26" si="20">C25/(C25+D25+E25+F25+G25)*100</f>
        <v>10.460251046025103</v>
      </c>
      <c r="P25" s="40">
        <f t="shared" ref="P25:P26" si="21">D25/(D25+E25+F25+G25+C25)*100</f>
        <v>20.197793837961203</v>
      </c>
      <c r="Q25" s="40">
        <f t="shared" ref="Q25:Q26" si="22">E25/(E25+F25+G25+C25+D25)*100</f>
        <v>25.294788893115257</v>
      </c>
      <c r="R25" s="40">
        <f t="shared" ref="R25:R26" si="23">F25/(F25+G25+E25+D25+C25)*100</f>
        <v>18.410041841004183</v>
      </c>
      <c r="S25" s="100">
        <f t="shared" ref="S25:S26" si="24">G25/(G25+C25+D25+E25+F25)*100</f>
        <v>25.637124381894257</v>
      </c>
      <c r="T25" s="42">
        <f t="shared" ref="T25:T26" si="25">H25/(H25+I25+J25+K25+L25)*100</f>
        <v>37.142857142857146</v>
      </c>
      <c r="U25" s="40">
        <f t="shared" ref="U25:U26" si="26">I25/(I25+J25+K25+L25+H25)*100</f>
        <v>41.428571428571431</v>
      </c>
      <c r="V25" s="40">
        <f t="shared" ref="V25:V26" si="27">J25/(J25+K25+L25+H25+I25)*100</f>
        <v>14.285714285714285</v>
      </c>
      <c r="W25" s="40">
        <f t="shared" ref="W25:W26" si="28">K25/(K25+L25+J25+I25+H25)*100</f>
        <v>4.2857142857142856</v>
      </c>
      <c r="X25" s="40">
        <f t="shared" ref="X25:X26" si="29">L25/(L25+H25+I25+J25+K25)*100</f>
        <v>2.8571428571428572</v>
      </c>
    </row>
    <row r="26" spans="2:24" x14ac:dyDescent="0.25">
      <c r="B26" s="9" t="s">
        <v>85</v>
      </c>
      <c r="C26" s="10">
        <v>97</v>
      </c>
      <c r="D26" s="10">
        <v>240</v>
      </c>
      <c r="E26" s="10">
        <v>285</v>
      </c>
      <c r="F26" s="10">
        <v>200</v>
      </c>
      <c r="G26" s="54">
        <v>173</v>
      </c>
      <c r="H26" s="30">
        <v>22</v>
      </c>
      <c r="I26" s="10">
        <v>21</v>
      </c>
      <c r="J26" s="10">
        <v>15</v>
      </c>
      <c r="K26" s="10">
        <v>13</v>
      </c>
      <c r="L26" s="10">
        <v>3</v>
      </c>
      <c r="N26" s="9" t="s">
        <v>85</v>
      </c>
      <c r="O26" s="40">
        <f t="shared" si="20"/>
        <v>9.748743718592964</v>
      </c>
      <c r="P26" s="40">
        <f t="shared" si="21"/>
        <v>24.120603015075375</v>
      </c>
      <c r="Q26" s="40">
        <f t="shared" si="22"/>
        <v>28.643216080402013</v>
      </c>
      <c r="R26" s="40">
        <f t="shared" si="23"/>
        <v>20.100502512562816</v>
      </c>
      <c r="S26" s="100">
        <f t="shared" si="24"/>
        <v>17.386934673366834</v>
      </c>
      <c r="T26" s="42">
        <f t="shared" si="25"/>
        <v>29.72972972972973</v>
      </c>
      <c r="U26" s="40">
        <f t="shared" si="26"/>
        <v>28.378378378378379</v>
      </c>
      <c r="V26" s="40">
        <f t="shared" si="27"/>
        <v>20.27027027027027</v>
      </c>
      <c r="W26" s="40">
        <f t="shared" si="28"/>
        <v>17.567567567567568</v>
      </c>
      <c r="X26" s="40">
        <f t="shared" si="29"/>
        <v>4.0540540540540544</v>
      </c>
    </row>
  </sheetData>
  <mergeCells count="7">
    <mergeCell ref="D2:E2"/>
    <mergeCell ref="T7:X7"/>
    <mergeCell ref="O7:S7"/>
    <mergeCell ref="B7:B8"/>
    <mergeCell ref="C7:G7"/>
    <mergeCell ref="H7:L7"/>
    <mergeCell ref="N7:N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7.7109375" customWidth="1"/>
    <col min="11" max="16" width="12.7109375" customWidth="1"/>
  </cols>
  <sheetData>
    <row r="1" spans="1:16" ht="18" x14ac:dyDescent="0.25">
      <c r="B1" s="1" t="s">
        <v>66</v>
      </c>
    </row>
    <row r="2" spans="1:16" ht="18" x14ac:dyDescent="0.25">
      <c r="A2" s="31"/>
      <c r="B2" s="1" t="s">
        <v>121</v>
      </c>
      <c r="D2" s="244" t="s">
        <v>133</v>
      </c>
      <c r="E2" s="244"/>
    </row>
    <row r="3" spans="1:16" x14ac:dyDescent="0.25">
      <c r="B3" s="32" t="s">
        <v>69</v>
      </c>
    </row>
    <row r="4" spans="1:16" ht="18" customHeight="1" x14ac:dyDescent="0.25">
      <c r="B4" s="1" t="s">
        <v>124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63</v>
      </c>
      <c r="J6" s="20" t="s">
        <v>64</v>
      </c>
    </row>
    <row r="7" spans="1:16" ht="22.5" x14ac:dyDescent="0.25">
      <c r="B7" s="3" t="s">
        <v>0</v>
      </c>
      <c r="C7" s="3" t="s">
        <v>93</v>
      </c>
      <c r="D7" s="3" t="s">
        <v>94</v>
      </c>
      <c r="E7" s="3" t="s">
        <v>95</v>
      </c>
      <c r="F7" s="3" t="s">
        <v>96</v>
      </c>
      <c r="G7" s="3" t="s">
        <v>97</v>
      </c>
      <c r="H7" s="3" t="s">
        <v>14</v>
      </c>
      <c r="J7" s="3" t="s">
        <v>0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14</v>
      </c>
    </row>
    <row r="8" spans="1:16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</row>
    <row r="9" spans="1:16" x14ac:dyDescent="0.25">
      <c r="B9" s="6" t="s">
        <v>4</v>
      </c>
      <c r="C9" s="7">
        <v>100</v>
      </c>
      <c r="D9" s="7">
        <v>1250</v>
      </c>
      <c r="E9" s="7">
        <v>1891</v>
      </c>
      <c r="F9" s="7">
        <v>870</v>
      </c>
      <c r="G9" s="7">
        <v>694</v>
      </c>
      <c r="H9" s="7">
        <v>589</v>
      </c>
      <c r="J9" s="6" t="s">
        <v>4</v>
      </c>
      <c r="K9" s="11">
        <f>C9/(C9+D9+E9+F9+G9+H9)*100</f>
        <v>1.853911753800519</v>
      </c>
      <c r="L9" s="11">
        <f>D9/(D9+E9+F9+G9+H9+C9)*100</f>
        <v>23.17389692250649</v>
      </c>
      <c r="M9" s="11">
        <f>E9/(E9+F9+G9+H9+D9+C9)*100</f>
        <v>35.05747126436782</v>
      </c>
      <c r="N9" s="11">
        <f>F9/(F9+G9+H9+E9+D9+C9)*100</f>
        <v>16.129032258064516</v>
      </c>
      <c r="O9" s="11">
        <f>G9/(G9+H9+E9+F9+D9+C9)*100</f>
        <v>12.866147571375603</v>
      </c>
      <c r="P9" s="11">
        <f>H9/(H9+G9+F9+E9+D9+C9)*100</f>
        <v>10.919540229885058</v>
      </c>
    </row>
    <row r="10" spans="1:16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25">
      <c r="B11" s="9" t="s">
        <v>6</v>
      </c>
      <c r="C11" s="10">
        <v>16</v>
      </c>
      <c r="D11" s="10">
        <v>229</v>
      </c>
      <c r="E11" s="10">
        <v>416</v>
      </c>
      <c r="F11" s="10">
        <v>134</v>
      </c>
      <c r="G11" s="10">
        <v>167</v>
      </c>
      <c r="H11" s="10">
        <v>157</v>
      </c>
      <c r="J11" s="9" t="s">
        <v>6</v>
      </c>
      <c r="K11" s="13">
        <f t="shared" ref="K11:K14" si="0">C11/(C11+D11+E11+F11+G11+H11)*100</f>
        <v>1.4298480786416443</v>
      </c>
      <c r="L11" s="13">
        <f t="shared" ref="L11:L14" si="1">D11/(D11+E11+F11+G11+H11+C11)*100</f>
        <v>20.464700625558535</v>
      </c>
      <c r="M11" s="13">
        <f t="shared" ref="M11:M14" si="2">E11/(E11+F11+G11+H11+D11+C11)*100</f>
        <v>37.176050044682754</v>
      </c>
      <c r="N11" s="13">
        <f t="shared" ref="N11:N14" si="3">F11/(F11+G11+H11+E11+D11+C11)*100</f>
        <v>11.974977658623772</v>
      </c>
      <c r="O11" s="13">
        <f t="shared" ref="O11:O14" si="4">G11/(G11+H11+E11+F11+D11+C11)*100</f>
        <v>14.924039320822164</v>
      </c>
      <c r="P11" s="13">
        <f t="shared" ref="P11:P14" si="5">H11/(H11+G11+F11+E11+D11+C11)*100</f>
        <v>14.030384271671133</v>
      </c>
    </row>
    <row r="12" spans="1:16" x14ac:dyDescent="0.25">
      <c r="B12" s="9" t="s">
        <v>7</v>
      </c>
      <c r="C12" s="10">
        <v>27</v>
      </c>
      <c r="D12" s="10">
        <v>386</v>
      </c>
      <c r="E12" s="10">
        <v>717</v>
      </c>
      <c r="F12" s="10">
        <v>303</v>
      </c>
      <c r="G12" s="10">
        <v>250</v>
      </c>
      <c r="H12" s="10">
        <v>207</v>
      </c>
      <c r="J12" s="9" t="s">
        <v>7</v>
      </c>
      <c r="K12" s="13">
        <f t="shared" si="0"/>
        <v>1.4285714285714286</v>
      </c>
      <c r="L12" s="13">
        <f t="shared" si="1"/>
        <v>20.423280423280424</v>
      </c>
      <c r="M12" s="13">
        <f t="shared" si="2"/>
        <v>37.936507936507937</v>
      </c>
      <c r="N12" s="13">
        <f t="shared" si="3"/>
        <v>16.031746031746032</v>
      </c>
      <c r="O12" s="13">
        <f t="shared" si="4"/>
        <v>13.227513227513226</v>
      </c>
      <c r="P12" s="13">
        <f t="shared" si="5"/>
        <v>10.952380952380953</v>
      </c>
    </row>
    <row r="13" spans="1:16" x14ac:dyDescent="0.25">
      <c r="B13" s="9" t="s">
        <v>8</v>
      </c>
      <c r="C13" s="10">
        <v>39</v>
      </c>
      <c r="D13" s="10">
        <v>376</v>
      </c>
      <c r="E13" s="10">
        <v>516</v>
      </c>
      <c r="F13" s="10">
        <v>292</v>
      </c>
      <c r="G13" s="10">
        <v>191</v>
      </c>
      <c r="H13" s="10">
        <v>168</v>
      </c>
      <c r="J13" s="9" t="s">
        <v>8</v>
      </c>
      <c r="K13" s="13">
        <f t="shared" si="0"/>
        <v>2.4652338811630847</v>
      </c>
      <c r="L13" s="13">
        <f t="shared" si="1"/>
        <v>23.767383059418457</v>
      </c>
      <c r="M13" s="13">
        <f t="shared" si="2"/>
        <v>32.616940581542352</v>
      </c>
      <c r="N13" s="13">
        <f t="shared" si="3"/>
        <v>18.457648546144121</v>
      </c>
      <c r="O13" s="13">
        <f t="shared" si="4"/>
        <v>12.073324905183313</v>
      </c>
      <c r="P13" s="13">
        <f t="shared" si="5"/>
        <v>10.619469026548673</v>
      </c>
    </row>
    <row r="14" spans="1:16" x14ac:dyDescent="0.25">
      <c r="B14" s="9" t="s">
        <v>9</v>
      </c>
      <c r="C14" s="10">
        <v>18</v>
      </c>
      <c r="D14" s="10">
        <v>259</v>
      </c>
      <c r="E14" s="10">
        <v>242</v>
      </c>
      <c r="F14" s="10">
        <v>141</v>
      </c>
      <c r="G14" s="10">
        <v>86</v>
      </c>
      <c r="H14" s="10">
        <v>57</v>
      </c>
      <c r="J14" s="9" t="s">
        <v>9</v>
      </c>
      <c r="K14" s="13">
        <f t="shared" si="0"/>
        <v>2.2415940224159403</v>
      </c>
      <c r="L14" s="13">
        <f t="shared" si="1"/>
        <v>32.254047322540472</v>
      </c>
      <c r="M14" s="13">
        <f t="shared" si="2"/>
        <v>30.136986301369863</v>
      </c>
      <c r="N14" s="13">
        <f t="shared" si="3"/>
        <v>17.559153175591533</v>
      </c>
      <c r="O14" s="13">
        <f t="shared" si="4"/>
        <v>10.709838107098381</v>
      </c>
      <c r="P14" s="13">
        <f t="shared" si="5"/>
        <v>7.0983810709838115</v>
      </c>
    </row>
    <row r="15" spans="1:16" x14ac:dyDescent="0.25">
      <c r="B15" s="4" t="s">
        <v>53</v>
      </c>
      <c r="C15" s="8"/>
      <c r="D15" s="8"/>
      <c r="E15" s="8"/>
      <c r="F15" s="8"/>
      <c r="G15" s="8"/>
      <c r="H15" s="8"/>
      <c r="J15" s="4" t="s">
        <v>53</v>
      </c>
      <c r="K15" s="8"/>
      <c r="L15" s="8"/>
      <c r="M15" s="8"/>
      <c r="N15" s="8"/>
      <c r="O15" s="8"/>
      <c r="P15" s="8"/>
    </row>
    <row r="16" spans="1:16" x14ac:dyDescent="0.25">
      <c r="B16" s="9" t="s">
        <v>46</v>
      </c>
      <c r="C16" s="10">
        <v>43</v>
      </c>
      <c r="D16" s="10">
        <v>352</v>
      </c>
      <c r="E16" s="10">
        <v>500</v>
      </c>
      <c r="F16" s="10">
        <v>308</v>
      </c>
      <c r="G16" s="10">
        <v>231</v>
      </c>
      <c r="H16" s="10">
        <v>129</v>
      </c>
      <c r="J16" s="9" t="s">
        <v>46</v>
      </c>
      <c r="K16" s="13">
        <f t="shared" ref="K16:K22" si="6">C16/(C16+D16+E16+F16+G16+H16)*100</f>
        <v>2.7511196417146513</v>
      </c>
      <c r="L16" s="13">
        <f t="shared" ref="L16:L22" si="7">D16/(D16+E16+F16+G16+H16+C16)*100</f>
        <v>22.520793346129238</v>
      </c>
      <c r="M16" s="13">
        <f t="shared" ref="M16:M22" si="8">E16/(E16+F16+G16+H16+D16+C16)*100</f>
        <v>31.989763275751759</v>
      </c>
      <c r="N16" s="13">
        <f t="shared" ref="N16:N22" si="9">F16/(F16+G16+H16+E16+D16+C16)*100</f>
        <v>19.705694177863084</v>
      </c>
      <c r="O16" s="13">
        <f t="shared" ref="O16:O22" si="10">G16/(G16+H16+E16+F16+D16+C16)*100</f>
        <v>14.779270633397312</v>
      </c>
      <c r="P16" s="13">
        <f t="shared" ref="P16:P22" si="11">H16/(H16+G16+F16+E16+D16+C16)*100</f>
        <v>8.2533589251439547</v>
      </c>
    </row>
    <row r="17" spans="2:16" x14ac:dyDescent="0.25">
      <c r="B17" s="9" t="s">
        <v>47</v>
      </c>
      <c r="C17" s="10">
        <v>6</v>
      </c>
      <c r="D17" s="10">
        <v>69</v>
      </c>
      <c r="E17" s="10">
        <v>294</v>
      </c>
      <c r="F17" s="10">
        <v>93</v>
      </c>
      <c r="G17" s="10">
        <v>57</v>
      </c>
      <c r="H17" s="10">
        <v>97</v>
      </c>
      <c r="J17" s="9" t="s">
        <v>47</v>
      </c>
      <c r="K17" s="13">
        <f t="shared" si="6"/>
        <v>0.97402597402597402</v>
      </c>
      <c r="L17" s="13">
        <f t="shared" si="7"/>
        <v>11.2012987012987</v>
      </c>
      <c r="M17" s="13">
        <f t="shared" si="8"/>
        <v>47.727272727272727</v>
      </c>
      <c r="N17" s="13">
        <f t="shared" si="9"/>
        <v>15.097402597402599</v>
      </c>
      <c r="O17" s="13">
        <f t="shared" si="10"/>
        <v>9.2532467532467528</v>
      </c>
      <c r="P17" s="13">
        <f t="shared" si="11"/>
        <v>15.746753246753247</v>
      </c>
    </row>
    <row r="18" spans="2:16" x14ac:dyDescent="0.25">
      <c r="B18" s="9" t="s">
        <v>48</v>
      </c>
      <c r="C18" s="10">
        <v>29</v>
      </c>
      <c r="D18" s="10">
        <v>533</v>
      </c>
      <c r="E18" s="10">
        <v>484</v>
      </c>
      <c r="F18" s="10">
        <v>265</v>
      </c>
      <c r="G18" s="10">
        <v>163</v>
      </c>
      <c r="H18" s="10">
        <v>169</v>
      </c>
      <c r="J18" s="9" t="s">
        <v>48</v>
      </c>
      <c r="K18" s="13">
        <f t="shared" si="6"/>
        <v>1.7650639074863057</v>
      </c>
      <c r="L18" s="13">
        <f t="shared" si="7"/>
        <v>32.440657334144859</v>
      </c>
      <c r="M18" s="13">
        <f t="shared" si="8"/>
        <v>29.458307973219721</v>
      </c>
      <c r="N18" s="13">
        <f t="shared" si="9"/>
        <v>16.129032258064516</v>
      </c>
      <c r="O18" s="13">
        <f t="shared" si="10"/>
        <v>9.920876445526476</v>
      </c>
      <c r="P18" s="13">
        <f t="shared" si="11"/>
        <v>10.286062081558125</v>
      </c>
    </row>
    <row r="19" spans="2:16" x14ac:dyDescent="0.25">
      <c r="B19" s="9" t="s">
        <v>49</v>
      </c>
      <c r="C19" s="10">
        <v>1</v>
      </c>
      <c r="D19" s="10">
        <v>55</v>
      </c>
      <c r="E19" s="10">
        <v>59</v>
      </c>
      <c r="F19" s="10">
        <v>25</v>
      </c>
      <c r="G19" s="10">
        <v>14</v>
      </c>
      <c r="H19" s="10">
        <v>11</v>
      </c>
      <c r="J19" s="9" t="s">
        <v>49</v>
      </c>
      <c r="K19" s="13">
        <f t="shared" si="6"/>
        <v>0.60606060606060608</v>
      </c>
      <c r="L19" s="13">
        <f t="shared" si="7"/>
        <v>33.333333333333329</v>
      </c>
      <c r="M19" s="13">
        <f t="shared" si="8"/>
        <v>35.757575757575758</v>
      </c>
      <c r="N19" s="13">
        <f t="shared" si="9"/>
        <v>15.151515151515152</v>
      </c>
      <c r="O19" s="13">
        <f t="shared" si="10"/>
        <v>8.4848484848484862</v>
      </c>
      <c r="P19" s="13">
        <f t="shared" si="11"/>
        <v>6.666666666666667</v>
      </c>
    </row>
    <row r="20" spans="2:16" x14ac:dyDescent="0.25">
      <c r="B20" s="9" t="s">
        <v>50</v>
      </c>
      <c r="C20" s="10">
        <v>2</v>
      </c>
      <c r="D20" s="10">
        <v>88</v>
      </c>
      <c r="E20" s="10">
        <v>117</v>
      </c>
      <c r="F20" s="10">
        <v>8</v>
      </c>
      <c r="G20" s="10">
        <v>63</v>
      </c>
      <c r="H20" s="10">
        <v>37</v>
      </c>
      <c r="J20" s="9" t="s">
        <v>50</v>
      </c>
      <c r="K20" s="13">
        <f t="shared" si="6"/>
        <v>0.63492063492063489</v>
      </c>
      <c r="L20" s="13">
        <f t="shared" si="7"/>
        <v>27.936507936507937</v>
      </c>
      <c r="M20" s="13">
        <f t="shared" si="8"/>
        <v>37.142857142857146</v>
      </c>
      <c r="N20" s="13">
        <f t="shared" si="9"/>
        <v>2.5396825396825395</v>
      </c>
      <c r="O20" s="13">
        <f t="shared" si="10"/>
        <v>20</v>
      </c>
      <c r="P20" s="13">
        <f t="shared" si="11"/>
        <v>11.746031746031745</v>
      </c>
    </row>
    <row r="21" spans="2:16" x14ac:dyDescent="0.25">
      <c r="B21" s="9" t="s">
        <v>51</v>
      </c>
      <c r="C21" s="10">
        <v>3</v>
      </c>
      <c r="D21" s="10">
        <v>31</v>
      </c>
      <c r="E21" s="10">
        <v>87</v>
      </c>
      <c r="F21" s="10">
        <v>34</v>
      </c>
      <c r="G21" s="10">
        <v>39</v>
      </c>
      <c r="H21" s="10">
        <v>30</v>
      </c>
      <c r="J21" s="9" t="s">
        <v>51</v>
      </c>
      <c r="K21" s="13">
        <f t="shared" si="6"/>
        <v>1.3392857142857142</v>
      </c>
      <c r="L21" s="13">
        <f t="shared" si="7"/>
        <v>13.839285714285715</v>
      </c>
      <c r="M21" s="13">
        <f t="shared" si="8"/>
        <v>38.839285714285715</v>
      </c>
      <c r="N21" s="13">
        <f t="shared" si="9"/>
        <v>15.178571428571427</v>
      </c>
      <c r="O21" s="13">
        <f t="shared" si="10"/>
        <v>17.410714285714285</v>
      </c>
      <c r="P21" s="13">
        <f t="shared" si="11"/>
        <v>13.392857142857142</v>
      </c>
    </row>
    <row r="22" spans="2:16" x14ac:dyDescent="0.25">
      <c r="B22" s="9" t="s">
        <v>52</v>
      </c>
      <c r="C22" s="10">
        <v>16</v>
      </c>
      <c r="D22" s="10">
        <v>122</v>
      </c>
      <c r="E22" s="10">
        <v>350</v>
      </c>
      <c r="F22" s="10">
        <v>137</v>
      </c>
      <c r="G22" s="10">
        <v>127</v>
      </c>
      <c r="H22" s="10">
        <v>116</v>
      </c>
      <c r="J22" s="9" t="s">
        <v>52</v>
      </c>
      <c r="K22" s="13">
        <f t="shared" si="6"/>
        <v>1.8433179723502304</v>
      </c>
      <c r="L22" s="13">
        <f t="shared" si="7"/>
        <v>14.055299539170507</v>
      </c>
      <c r="M22" s="13">
        <f t="shared" si="8"/>
        <v>40.322580645161288</v>
      </c>
      <c r="N22" s="13">
        <f t="shared" si="9"/>
        <v>15.783410138248849</v>
      </c>
      <c r="O22" s="13">
        <f t="shared" si="10"/>
        <v>14.631336405529954</v>
      </c>
      <c r="P22" s="13">
        <f t="shared" si="11"/>
        <v>13.364055299539171</v>
      </c>
    </row>
    <row r="23" spans="2:16" x14ac:dyDescent="0.25">
      <c r="B23" s="4" t="s">
        <v>83</v>
      </c>
      <c r="C23" s="19"/>
      <c r="D23" s="19"/>
      <c r="E23" s="19"/>
      <c r="F23" s="19"/>
      <c r="G23" s="19"/>
      <c r="H23" s="19"/>
      <c r="J23" s="4" t="s">
        <v>83</v>
      </c>
      <c r="K23" s="34"/>
      <c r="L23" s="34"/>
      <c r="M23" s="34"/>
      <c r="N23" s="34"/>
      <c r="O23" s="34"/>
      <c r="P23" s="34"/>
    </row>
    <row r="24" spans="2:16" x14ac:dyDescent="0.25">
      <c r="B24" s="9" t="s">
        <v>84</v>
      </c>
      <c r="C24" s="10">
        <v>62</v>
      </c>
      <c r="D24" s="10">
        <v>931</v>
      </c>
      <c r="E24" s="10">
        <v>1415</v>
      </c>
      <c r="F24" s="10">
        <v>597</v>
      </c>
      <c r="G24" s="10">
        <v>486</v>
      </c>
      <c r="H24" s="10">
        <v>449</v>
      </c>
      <c r="J24" s="9" t="s">
        <v>84</v>
      </c>
      <c r="K24" s="40">
        <f t="shared" ref="K24:K25" si="12">C24/(C24+D24+E24+F24+G24+H24)*100</f>
        <v>1.5736040609137056</v>
      </c>
      <c r="L24" s="40">
        <f t="shared" ref="L24:L25" si="13">D24/(D24+E24+F24+G24+H24+C24)*100</f>
        <v>23.629441624365484</v>
      </c>
      <c r="M24" s="40">
        <f t="shared" ref="M24:M25" si="14">E24/(E24+F24+G24+H24+D24+C24)*100</f>
        <v>35.913705583756347</v>
      </c>
      <c r="N24" s="40">
        <f t="shared" ref="N24:N25" si="15">F24/(F24+G24+H24+E24+D24+C24)*100</f>
        <v>15.152284263959389</v>
      </c>
      <c r="O24" s="40">
        <f t="shared" ref="O24:O25" si="16">G24/(G24+H24+E24+F24+D24+C24)*100</f>
        <v>12.335025380710659</v>
      </c>
      <c r="P24" s="40">
        <f t="shared" ref="P24:P25" si="17">H24/(H24+G24+F24+E24+D24+C24)*100</f>
        <v>11.395939086294417</v>
      </c>
    </row>
    <row r="25" spans="2:16" x14ac:dyDescent="0.25">
      <c r="B25" s="9" t="s">
        <v>85</v>
      </c>
      <c r="C25" s="10">
        <v>38</v>
      </c>
      <c r="D25" s="10">
        <v>319</v>
      </c>
      <c r="E25" s="10">
        <v>476</v>
      </c>
      <c r="F25" s="10">
        <v>273</v>
      </c>
      <c r="G25" s="10">
        <v>208</v>
      </c>
      <c r="H25" s="10">
        <v>140</v>
      </c>
      <c r="J25" s="9" t="s">
        <v>85</v>
      </c>
      <c r="K25" s="40">
        <f t="shared" si="12"/>
        <v>2.613480055020633</v>
      </c>
      <c r="L25" s="40">
        <f t="shared" si="13"/>
        <v>21.939477303988998</v>
      </c>
      <c r="M25" s="40">
        <f t="shared" si="14"/>
        <v>32.737276478679505</v>
      </c>
      <c r="N25" s="40">
        <f t="shared" si="15"/>
        <v>18.775790921595597</v>
      </c>
      <c r="O25" s="40">
        <f t="shared" si="16"/>
        <v>14.305364511691884</v>
      </c>
      <c r="P25" s="40">
        <f t="shared" si="17"/>
        <v>9.628610729023384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0" width="8.7109375" customWidth="1"/>
    <col min="31" max="31" width="3.42578125" customWidth="1"/>
    <col min="32" max="32" width="27.7109375" customWidth="1"/>
    <col min="33" max="52" width="8.7109375" customWidth="1"/>
  </cols>
  <sheetData>
    <row r="1" spans="1:60" ht="18" customHeight="1" x14ac:dyDescent="0.25">
      <c r="B1" s="1" t="s">
        <v>66</v>
      </c>
    </row>
    <row r="2" spans="1:60" ht="18" x14ac:dyDescent="0.25">
      <c r="A2" s="31"/>
      <c r="B2" s="1" t="s">
        <v>121</v>
      </c>
      <c r="E2" s="244" t="s">
        <v>133</v>
      </c>
      <c r="F2" s="244"/>
    </row>
    <row r="3" spans="1:60" x14ac:dyDescent="0.25">
      <c r="B3" s="32" t="s">
        <v>69</v>
      </c>
    </row>
    <row r="4" spans="1:60" ht="18" customHeight="1" x14ac:dyDescent="0.25">
      <c r="B4" s="1" t="s">
        <v>125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60" ht="4.5" customHeight="1" x14ac:dyDescent="0.25"/>
    <row r="6" spans="1:60" ht="15" customHeight="1" x14ac:dyDescent="0.25">
      <c r="B6" s="20" t="s">
        <v>63</v>
      </c>
      <c r="AF6" s="2" t="s">
        <v>64</v>
      </c>
    </row>
    <row r="7" spans="1:60" ht="15" customHeight="1" x14ac:dyDescent="0.25">
      <c r="B7" s="246" t="s">
        <v>0</v>
      </c>
      <c r="C7" s="246" t="s">
        <v>98</v>
      </c>
      <c r="D7" s="246"/>
      <c r="E7" s="246"/>
      <c r="F7" s="246"/>
      <c r="G7" s="246"/>
      <c r="H7" s="246"/>
      <c r="I7" s="248"/>
      <c r="J7" s="249" t="s">
        <v>99</v>
      </c>
      <c r="K7" s="246"/>
      <c r="L7" s="246"/>
      <c r="M7" s="246"/>
      <c r="N7" s="246"/>
      <c r="O7" s="246"/>
      <c r="P7" s="250"/>
      <c r="Q7" s="251" t="s">
        <v>100</v>
      </c>
      <c r="R7" s="246"/>
      <c r="S7" s="246"/>
      <c r="T7" s="246"/>
      <c r="U7" s="246"/>
      <c r="V7" s="246"/>
      <c r="W7" s="252"/>
      <c r="X7" s="253" t="s">
        <v>101</v>
      </c>
      <c r="Y7" s="246"/>
      <c r="Z7" s="246"/>
      <c r="AA7" s="246"/>
      <c r="AB7" s="246"/>
      <c r="AC7" s="246"/>
      <c r="AD7" s="246"/>
      <c r="AF7" s="246" t="s">
        <v>0</v>
      </c>
      <c r="AG7" s="254" t="s">
        <v>98</v>
      </c>
      <c r="AH7" s="255"/>
      <c r="AI7" s="255"/>
      <c r="AJ7" s="255"/>
      <c r="AK7" s="255"/>
      <c r="AL7" s="255"/>
      <c r="AM7" s="256"/>
      <c r="AN7" s="253" t="s">
        <v>99</v>
      </c>
      <c r="AO7" s="246"/>
      <c r="AP7" s="246"/>
      <c r="AQ7" s="246"/>
      <c r="AR7" s="246"/>
      <c r="AS7" s="246"/>
      <c r="AT7" s="250"/>
      <c r="AU7" s="251" t="s">
        <v>100</v>
      </c>
      <c r="AV7" s="246"/>
      <c r="AW7" s="246"/>
      <c r="AX7" s="246"/>
      <c r="AY7" s="246"/>
      <c r="AZ7" s="246"/>
      <c r="BA7" s="252"/>
      <c r="BB7" s="253" t="s">
        <v>101</v>
      </c>
      <c r="BC7" s="246"/>
      <c r="BD7" s="246"/>
      <c r="BE7" s="246"/>
      <c r="BF7" s="246"/>
      <c r="BG7" s="246"/>
      <c r="BH7" s="246"/>
    </row>
    <row r="8" spans="1:60" ht="33.75" x14ac:dyDescent="0.25">
      <c r="B8" s="247"/>
      <c r="C8" s="49" t="s">
        <v>102</v>
      </c>
      <c r="D8" s="49" t="s">
        <v>103</v>
      </c>
      <c r="E8" s="49" t="s">
        <v>28</v>
      </c>
      <c r="F8" s="49" t="s">
        <v>104</v>
      </c>
      <c r="G8" s="49" t="s">
        <v>105</v>
      </c>
      <c r="H8" s="49" t="s">
        <v>29</v>
      </c>
      <c r="I8" s="50" t="s">
        <v>30</v>
      </c>
      <c r="J8" s="57" t="s">
        <v>102</v>
      </c>
      <c r="K8" s="49" t="s">
        <v>103</v>
      </c>
      <c r="L8" s="49" t="s">
        <v>28</v>
      </c>
      <c r="M8" s="49" t="s">
        <v>104</v>
      </c>
      <c r="N8" s="49" t="s">
        <v>105</v>
      </c>
      <c r="O8" s="49" t="s">
        <v>29</v>
      </c>
      <c r="P8" s="58" t="s">
        <v>30</v>
      </c>
      <c r="Q8" s="69" t="s">
        <v>102</v>
      </c>
      <c r="R8" s="49" t="s">
        <v>103</v>
      </c>
      <c r="S8" s="49" t="s">
        <v>28</v>
      </c>
      <c r="T8" s="49" t="s">
        <v>104</v>
      </c>
      <c r="U8" s="49" t="s">
        <v>105</v>
      </c>
      <c r="V8" s="49" t="s">
        <v>29</v>
      </c>
      <c r="W8" s="70" t="s">
        <v>30</v>
      </c>
      <c r="X8" s="48" t="s">
        <v>102</v>
      </c>
      <c r="Y8" s="46" t="s">
        <v>103</v>
      </c>
      <c r="Z8" s="46" t="s">
        <v>28</v>
      </c>
      <c r="AA8" s="46" t="s">
        <v>104</v>
      </c>
      <c r="AB8" s="46" t="s">
        <v>105</v>
      </c>
      <c r="AC8" s="46" t="s">
        <v>29</v>
      </c>
      <c r="AD8" s="46" t="s">
        <v>30</v>
      </c>
      <c r="AF8" s="247"/>
      <c r="AG8" s="101" t="s">
        <v>102</v>
      </c>
      <c r="AH8" s="102" t="s">
        <v>103</v>
      </c>
      <c r="AI8" s="102" t="s">
        <v>28</v>
      </c>
      <c r="AJ8" s="102" t="s">
        <v>104</v>
      </c>
      <c r="AK8" s="102" t="s">
        <v>105</v>
      </c>
      <c r="AL8" s="102" t="s">
        <v>29</v>
      </c>
      <c r="AM8" s="103" t="s">
        <v>30</v>
      </c>
      <c r="AN8" s="48" t="s">
        <v>102</v>
      </c>
      <c r="AO8" s="49" t="s">
        <v>103</v>
      </c>
      <c r="AP8" s="49" t="s">
        <v>28</v>
      </c>
      <c r="AQ8" s="49" t="s">
        <v>104</v>
      </c>
      <c r="AR8" s="49" t="s">
        <v>105</v>
      </c>
      <c r="AS8" s="49" t="s">
        <v>29</v>
      </c>
      <c r="AT8" s="58" t="s">
        <v>30</v>
      </c>
      <c r="AU8" s="69" t="s">
        <v>102</v>
      </c>
      <c r="AV8" s="49" t="s">
        <v>103</v>
      </c>
      <c r="AW8" s="49" t="s">
        <v>28</v>
      </c>
      <c r="AX8" s="49" t="s">
        <v>104</v>
      </c>
      <c r="AY8" s="49" t="s">
        <v>105</v>
      </c>
      <c r="AZ8" s="49" t="s">
        <v>29</v>
      </c>
      <c r="BA8" s="70" t="s">
        <v>30</v>
      </c>
      <c r="BB8" s="48" t="s">
        <v>102</v>
      </c>
      <c r="BC8" s="49" t="s">
        <v>103</v>
      </c>
      <c r="BD8" s="49" t="s">
        <v>28</v>
      </c>
      <c r="BE8" s="49" t="s">
        <v>104</v>
      </c>
      <c r="BF8" s="49" t="s">
        <v>105</v>
      </c>
      <c r="BG8" s="49" t="s">
        <v>29</v>
      </c>
      <c r="BH8" s="49" t="s">
        <v>30</v>
      </c>
    </row>
    <row r="9" spans="1:60" x14ac:dyDescent="0.25">
      <c r="B9" s="4" t="s">
        <v>4</v>
      </c>
      <c r="C9" s="5"/>
      <c r="D9" s="5"/>
      <c r="E9" s="5"/>
      <c r="F9" s="5"/>
      <c r="G9" s="5"/>
      <c r="H9" s="5"/>
      <c r="I9" s="51"/>
      <c r="J9" s="59"/>
      <c r="K9" s="5"/>
      <c r="L9" s="5"/>
      <c r="M9" s="5"/>
      <c r="N9" s="5"/>
      <c r="O9" s="5"/>
      <c r="P9" s="60"/>
      <c r="Q9" s="71"/>
      <c r="R9" s="5"/>
      <c r="S9" s="5"/>
      <c r="T9" s="5"/>
      <c r="U9" s="5"/>
      <c r="V9" s="5"/>
      <c r="W9" s="72"/>
      <c r="X9" s="5"/>
      <c r="Y9" s="5"/>
      <c r="Z9" s="5"/>
      <c r="AA9" s="5"/>
      <c r="AB9" s="5"/>
      <c r="AF9" s="4" t="s">
        <v>4</v>
      </c>
      <c r="AG9" s="5"/>
      <c r="AH9" s="5"/>
      <c r="AI9" s="5"/>
      <c r="AJ9" s="5"/>
      <c r="AK9" s="5"/>
      <c r="AL9" s="5"/>
      <c r="AM9" s="51"/>
      <c r="AN9" s="59"/>
      <c r="AO9" s="5"/>
      <c r="AP9" s="5"/>
      <c r="AQ9" s="5"/>
      <c r="AR9" s="5"/>
      <c r="AS9" s="5"/>
      <c r="AT9" s="60"/>
      <c r="AU9" s="71"/>
      <c r="AV9" s="5"/>
      <c r="AW9" s="5"/>
      <c r="AX9" s="5"/>
      <c r="AY9" s="5"/>
      <c r="AZ9" s="5"/>
      <c r="BA9" s="72"/>
      <c r="BB9" s="5"/>
      <c r="BC9" s="5"/>
      <c r="BD9" s="5"/>
      <c r="BE9" s="5"/>
      <c r="BF9" s="5"/>
    </row>
    <row r="10" spans="1:60" x14ac:dyDescent="0.25">
      <c r="B10" s="6" t="s">
        <v>4</v>
      </c>
      <c r="C10" s="7">
        <v>196</v>
      </c>
      <c r="D10" s="7">
        <v>1175</v>
      </c>
      <c r="E10" s="7">
        <v>1622</v>
      </c>
      <c r="F10" s="7">
        <v>799</v>
      </c>
      <c r="G10" s="7">
        <v>333</v>
      </c>
      <c r="H10" s="7">
        <v>302</v>
      </c>
      <c r="I10" s="52">
        <v>378</v>
      </c>
      <c r="J10" s="61">
        <v>188</v>
      </c>
      <c r="K10" s="7">
        <v>856</v>
      </c>
      <c r="L10" s="7">
        <v>1339</v>
      </c>
      <c r="M10" s="7">
        <v>1038</v>
      </c>
      <c r="N10" s="7">
        <v>791</v>
      </c>
      <c r="O10" s="7">
        <v>199</v>
      </c>
      <c r="P10" s="62">
        <v>394</v>
      </c>
      <c r="Q10" s="73">
        <v>57</v>
      </c>
      <c r="R10" s="7">
        <v>404</v>
      </c>
      <c r="S10" s="7">
        <v>2315</v>
      </c>
      <c r="T10" s="7">
        <v>722</v>
      </c>
      <c r="U10" s="7">
        <v>290</v>
      </c>
      <c r="V10" s="7">
        <v>247</v>
      </c>
      <c r="W10" s="74">
        <v>770</v>
      </c>
      <c r="X10" s="29">
        <v>35</v>
      </c>
      <c r="Y10" s="7">
        <v>363</v>
      </c>
      <c r="Z10" s="7">
        <v>2735</v>
      </c>
      <c r="AA10" s="7">
        <v>565</v>
      </c>
      <c r="AB10" s="7">
        <v>180</v>
      </c>
      <c r="AC10" s="7">
        <v>190</v>
      </c>
      <c r="AD10" s="7">
        <v>737</v>
      </c>
      <c r="AF10" s="6" t="s">
        <v>4</v>
      </c>
      <c r="AG10" s="104">
        <f>C10/(C10+D10+E10+F10+G10+H10+I10)*100</f>
        <v>4.0790842872008328</v>
      </c>
      <c r="AH10" s="105">
        <f>D10/(D10+E10+F10+G10+H10+I10+C10)*100</f>
        <v>24.453694068678463</v>
      </c>
      <c r="AI10" s="105">
        <f>E10/(E10+F10+G10+H10+I10+D10+C10)*100</f>
        <v>33.75650364203954</v>
      </c>
      <c r="AJ10" s="105">
        <f>F10/(F10+G10+H10+I10+E10+D10+C10)*100</f>
        <v>16.628511966701353</v>
      </c>
      <c r="AK10" s="105">
        <f>G10/(G10+H10+I10+E10+D10+C10+F10)*100</f>
        <v>6.9302809573361088</v>
      </c>
      <c r="AL10" s="105">
        <f>H10/(H10+I10+C10+F10+E10+D10+G10)*100</f>
        <v>6.2851196670135279</v>
      </c>
      <c r="AM10" s="106">
        <f>I10/(I10+D10+C10+G10+F10+E10+H10)*100</f>
        <v>7.8668054110301773</v>
      </c>
      <c r="AN10" s="104">
        <f>J10/(J10+K10+L10+M10+N10+O10+P10)*100</f>
        <v>3.9125910509885538</v>
      </c>
      <c r="AO10" s="105">
        <f>K10/(K10+L10+M10+N10+O10+P10+J10)*100</f>
        <v>17.814776274713839</v>
      </c>
      <c r="AP10" s="105">
        <f>L10/(L10+M10+N10+O10+P10+K10+J10)*100</f>
        <v>27.866805411030178</v>
      </c>
      <c r="AQ10" s="105">
        <f>M10/(M10+N10+O10+P10+L10+K10+J10)*100</f>
        <v>21.602497398543182</v>
      </c>
      <c r="AR10" s="105">
        <f>N10/(N10+O10+P10+L10+K10+J10+M10)*100</f>
        <v>16.462018730489074</v>
      </c>
      <c r="AS10" s="105">
        <f>O10/(O10+P10+J10+M10+L10+K10+N10)*100</f>
        <v>4.141519250780437</v>
      </c>
      <c r="AT10" s="106">
        <f>P10/(P10+K10+J10+N10+M10+L10+O10)*100</f>
        <v>8.1997918834547345</v>
      </c>
      <c r="AU10" s="104">
        <f>Q10/(Q10+R10+S10+T10+U10+V10+W10)*100</f>
        <v>1.1862643080124868</v>
      </c>
      <c r="AV10" s="105">
        <f>R10/(R10+S10+T10+U10+V10+W10+Q10)*100</f>
        <v>8.4079084287200825</v>
      </c>
      <c r="AW10" s="105">
        <f>S10/(S10+T10+U10+V10+W10+R10+Q10)*100</f>
        <v>48.178980228928197</v>
      </c>
      <c r="AX10" s="105">
        <f>T10/(T10+U10+V10+W10+S10+R10+Q10)*100</f>
        <v>15.026014568158169</v>
      </c>
      <c r="AY10" s="105">
        <f>U10/(U10+V10+W10+S10+R10+Q10+T10)*100</f>
        <v>6.0353798126951093</v>
      </c>
      <c r="AZ10" s="105">
        <f>V10/(V10+W10+Q10+T10+S10+R10+U10)*100</f>
        <v>5.1404786680541106</v>
      </c>
      <c r="BA10" s="106">
        <f>W10/(W10+R10+Q10+U10+T10+S10+V10)*100</f>
        <v>16.024973985431842</v>
      </c>
      <c r="BB10" s="104">
        <f>X10/(X10+Y10+Z10+AA10+AB10+AC10+AD10)*100</f>
        <v>0.72840790842872005</v>
      </c>
      <c r="BC10" s="105">
        <f>Y10/(Y10+Z10+AA10+AB10+AC10+AD10+X10)*100</f>
        <v>7.5546305931321545</v>
      </c>
      <c r="BD10" s="105">
        <f>Z10/(Z10+AA10+AB10+AC10+AD10+Y10+X10)*100</f>
        <v>56.919875130072839</v>
      </c>
      <c r="BE10" s="105">
        <f>AA10/(AA10+AB10+AC10+AD10+Z10+Y10+X10)*100</f>
        <v>11.758584807492195</v>
      </c>
      <c r="BF10" s="105">
        <f>AB10/(AB10+AC10+AD10+Z10+Y10+X10+AA10)*100</f>
        <v>3.7460978147762747</v>
      </c>
      <c r="BG10" s="105">
        <f>AC10/(AC10+AD10+X10+AA10+Z10+Y10+AB10)*100</f>
        <v>3.9542143600416231</v>
      </c>
      <c r="BH10" s="116">
        <f>AD10/(AD10+Y10+X10+AB10+AA10+Z10+AC10)*100</f>
        <v>15.338189386056191</v>
      </c>
    </row>
    <row r="11" spans="1:60" x14ac:dyDescent="0.25">
      <c r="B11" s="4" t="s">
        <v>5</v>
      </c>
      <c r="C11" s="8"/>
      <c r="D11" s="8"/>
      <c r="E11" s="8"/>
      <c r="F11" s="8"/>
      <c r="G11" s="8"/>
      <c r="H11" s="8"/>
      <c r="I11" s="53"/>
      <c r="J11" s="63"/>
      <c r="K11" s="8"/>
      <c r="L11" s="8"/>
      <c r="M11" s="8"/>
      <c r="N11" s="8"/>
      <c r="O11" s="8"/>
      <c r="P11" s="64"/>
      <c r="Q11" s="75"/>
      <c r="R11" s="8"/>
      <c r="S11" s="8"/>
      <c r="T11" s="8"/>
      <c r="U11" s="8"/>
      <c r="V11" s="8"/>
      <c r="W11" s="76"/>
      <c r="X11" s="8"/>
      <c r="Y11" s="8"/>
      <c r="Z11" s="8"/>
      <c r="AA11" s="8"/>
      <c r="AB11" s="8"/>
      <c r="AF11" s="4" t="s">
        <v>5</v>
      </c>
      <c r="AG11" s="107"/>
      <c r="AH11" s="108"/>
      <c r="AI11" s="108"/>
      <c r="AJ11" s="108"/>
      <c r="AK11" s="108"/>
      <c r="AL11" s="108"/>
      <c r="AM11" s="109"/>
      <c r="AN11" s="107"/>
      <c r="AO11" s="108"/>
      <c r="AP11" s="108"/>
      <c r="AQ11" s="108"/>
      <c r="AR11" s="108"/>
      <c r="AS11" s="108"/>
      <c r="AT11" s="109"/>
      <c r="AU11" s="107"/>
      <c r="AV11" s="108"/>
      <c r="AW11" s="108"/>
      <c r="AX11" s="108"/>
      <c r="AY11" s="108"/>
      <c r="AZ11" s="108"/>
      <c r="BA11" s="109"/>
      <c r="BB11" s="107"/>
      <c r="BC11" s="108"/>
      <c r="BD11" s="108"/>
      <c r="BE11" s="108"/>
      <c r="BF11" s="108"/>
      <c r="BG11" s="108"/>
      <c r="BH11" s="117"/>
    </row>
    <row r="12" spans="1:60" x14ac:dyDescent="0.25">
      <c r="B12" s="9" t="s">
        <v>6</v>
      </c>
      <c r="C12" s="10">
        <v>39</v>
      </c>
      <c r="D12" s="10">
        <v>209</v>
      </c>
      <c r="E12" s="10">
        <v>314</v>
      </c>
      <c r="F12" s="10">
        <v>149</v>
      </c>
      <c r="G12" s="10">
        <v>74</v>
      </c>
      <c r="H12" s="10">
        <v>75</v>
      </c>
      <c r="I12" s="54">
        <v>102</v>
      </c>
      <c r="J12" s="65">
        <v>28</v>
      </c>
      <c r="K12" s="10">
        <v>142</v>
      </c>
      <c r="L12" s="10">
        <v>297</v>
      </c>
      <c r="M12" s="10">
        <v>180</v>
      </c>
      <c r="N12" s="10">
        <v>151</v>
      </c>
      <c r="O12" s="10">
        <v>56</v>
      </c>
      <c r="P12" s="66">
        <v>108</v>
      </c>
      <c r="Q12" s="77">
        <v>11</v>
      </c>
      <c r="R12" s="10">
        <v>76</v>
      </c>
      <c r="S12" s="10">
        <v>420</v>
      </c>
      <c r="T12" s="10">
        <v>124</v>
      </c>
      <c r="U12" s="10">
        <v>65</v>
      </c>
      <c r="V12" s="10">
        <v>61</v>
      </c>
      <c r="W12" s="78">
        <v>205</v>
      </c>
      <c r="X12" s="30">
        <v>6</v>
      </c>
      <c r="Y12" s="10">
        <v>56</v>
      </c>
      <c r="Z12" s="10">
        <v>516</v>
      </c>
      <c r="AA12" s="10">
        <v>79</v>
      </c>
      <c r="AB12" s="10">
        <v>41</v>
      </c>
      <c r="AC12" s="10">
        <v>48</v>
      </c>
      <c r="AD12" s="10">
        <v>216</v>
      </c>
      <c r="AF12" s="9" t="s">
        <v>6</v>
      </c>
      <c r="AG12" s="110">
        <f t="shared" ref="AG12:AG15" si="0">C12/(C12+D12+E12+F12+G12+H12+I12)*100</f>
        <v>4.0540540540540544</v>
      </c>
      <c r="AH12" s="111">
        <f t="shared" ref="AH12:AH15" si="1">D12/(D12+E12+F12+G12+H12+I12+C12)*100</f>
        <v>21.725571725571726</v>
      </c>
      <c r="AI12" s="111">
        <f t="shared" ref="AI12:AI15" si="2">E12/(E12+F12+G12+H12+I12+D12+C12)*100</f>
        <v>32.640332640332645</v>
      </c>
      <c r="AJ12" s="111">
        <f t="shared" ref="AJ12:AJ15" si="3">F12/(F12+G12+H12+I12+E12+D12+C12)*100</f>
        <v>15.48856548856549</v>
      </c>
      <c r="AK12" s="111">
        <f t="shared" ref="AK12:AK15" si="4">G12/(G12+H12+I12+E12+D12+C12+F12)*100</f>
        <v>7.6923076923076925</v>
      </c>
      <c r="AL12" s="111">
        <f t="shared" ref="AL12:AL15" si="5">H12/(H12+I12+C12+F12+E12+D12+G12)*100</f>
        <v>7.7962577962577964</v>
      </c>
      <c r="AM12" s="112">
        <f t="shared" ref="AM12:AM15" si="6">I12/(I12+D12+C12+G12+F12+E12+H12)*100</f>
        <v>10.602910602910603</v>
      </c>
      <c r="AN12" s="110">
        <f t="shared" ref="AN12:AN15" si="7">J12/(J12+K12+L12+M12+N12+O12+P12)*100</f>
        <v>2.9106029106029108</v>
      </c>
      <c r="AO12" s="111">
        <f t="shared" ref="AO12:AO15" si="8">K12/(K12+L12+M12+N12+O12+P12+J12)*100</f>
        <v>14.760914760914762</v>
      </c>
      <c r="AP12" s="111">
        <f t="shared" ref="AP12:AP15" si="9">L12/(L12+M12+N12+O12+P12+K12+J12)*100</f>
        <v>30.873180873180871</v>
      </c>
      <c r="AQ12" s="111">
        <f t="shared" ref="AQ12:AQ15" si="10">M12/(M12+N12+O12+P12+L12+K12+J12)*100</f>
        <v>18.711018711018713</v>
      </c>
      <c r="AR12" s="111">
        <f t="shared" ref="AR12:AR15" si="11">N12/(N12+O12+P12+L12+K12+J12+M12)*100</f>
        <v>15.696465696465697</v>
      </c>
      <c r="AS12" s="111">
        <f t="shared" ref="AS12:AS15" si="12">O12/(O12+P12+J12+M12+L12+K12+N12)*100</f>
        <v>5.8212058212058215</v>
      </c>
      <c r="AT12" s="112">
        <f t="shared" ref="AT12:AT15" si="13">P12/(P12+K12+J12+N12+M12+L12+O12)*100</f>
        <v>11.226611226611228</v>
      </c>
      <c r="AU12" s="110">
        <f t="shared" ref="AU12:AU15" si="14">Q12/(Q12+R12+S12+T12+U12+V12+W12)*100</f>
        <v>1.1434511434511436</v>
      </c>
      <c r="AV12" s="111">
        <f t="shared" ref="AV12:AV15" si="15">R12/(R12+S12+T12+U12+V12+W12+Q12)*100</f>
        <v>7.9002079002079011</v>
      </c>
      <c r="AW12" s="111">
        <f t="shared" ref="AW12:AW15" si="16">S12/(S12+T12+U12+V12+W12+R12+Q12)*100</f>
        <v>43.659043659043661</v>
      </c>
      <c r="AX12" s="111">
        <f t="shared" ref="AX12:AX15" si="17">T12/(T12+U12+V12+W12+S12+R12+Q12)*100</f>
        <v>12.889812889812891</v>
      </c>
      <c r="AY12" s="111">
        <f t="shared" ref="AY12:AY15" si="18">U12/(U12+V12+W12+S12+R12+Q12+T12)*100</f>
        <v>6.756756756756757</v>
      </c>
      <c r="AZ12" s="111">
        <f t="shared" ref="AZ12:AZ15" si="19">V12/(V12+W12+Q12+T12+S12+R12+U12)*100</f>
        <v>6.3409563409563416</v>
      </c>
      <c r="BA12" s="112">
        <f t="shared" ref="BA12:BA15" si="20">W12/(W12+R12+Q12+U12+T12+S12+V12)*100</f>
        <v>21.30977130977131</v>
      </c>
      <c r="BB12" s="110">
        <f t="shared" ref="BB12:BB15" si="21">X12/(X12+Y12+Z12+AA12+AB12+AC12+AD12)*100</f>
        <v>0.62370062370062374</v>
      </c>
      <c r="BC12" s="111">
        <f t="shared" ref="BC12:BC15" si="22">Y12/(Y12+Z12+AA12+AB12+AC12+AD12+X12)*100</f>
        <v>5.8212058212058215</v>
      </c>
      <c r="BD12" s="111">
        <f t="shared" ref="BD12:BD15" si="23">Z12/(Z12+AA12+AB12+AC12+AD12+Y12+X12)*100</f>
        <v>53.638253638253644</v>
      </c>
      <c r="BE12" s="111">
        <f t="shared" ref="BE12:BE15" si="24">AA12/(AA12+AB12+AC12+AD12+Z12+Y12+X12)*100</f>
        <v>8.2120582120582117</v>
      </c>
      <c r="BF12" s="111">
        <f t="shared" ref="BF12:BF15" si="25">AB12/(AB12+AC12+AD12+Z12+Y12+X12+AA12)*100</f>
        <v>4.2619542619542621</v>
      </c>
      <c r="BG12" s="111">
        <f t="shared" ref="BG12:BG15" si="26">AC12/(AC12+AD12+X12+AA12+Z12+Y12+AB12)*100</f>
        <v>4.9896049896049899</v>
      </c>
      <c r="BH12" s="118">
        <f t="shared" ref="BH12:BH15" si="27">AD12/(AD12+Y12+X12+AB12+AA12+Z12+AC12)*100</f>
        <v>22.453222453222455</v>
      </c>
    </row>
    <row r="13" spans="1:60" x14ac:dyDescent="0.25">
      <c r="B13" s="9" t="s">
        <v>7</v>
      </c>
      <c r="C13" s="10">
        <v>50</v>
      </c>
      <c r="D13" s="10">
        <v>384</v>
      </c>
      <c r="E13" s="10">
        <v>564</v>
      </c>
      <c r="F13" s="10">
        <v>316</v>
      </c>
      <c r="G13" s="10">
        <v>126</v>
      </c>
      <c r="H13" s="10">
        <v>117</v>
      </c>
      <c r="I13" s="54">
        <v>126</v>
      </c>
      <c r="J13" s="65">
        <v>44</v>
      </c>
      <c r="K13" s="10">
        <v>284</v>
      </c>
      <c r="L13" s="10">
        <v>469</v>
      </c>
      <c r="M13" s="10">
        <v>399</v>
      </c>
      <c r="N13" s="10">
        <v>286</v>
      </c>
      <c r="O13" s="10">
        <v>79</v>
      </c>
      <c r="P13" s="66">
        <v>122</v>
      </c>
      <c r="Q13" s="77">
        <v>20</v>
      </c>
      <c r="R13" s="10">
        <v>143</v>
      </c>
      <c r="S13" s="10">
        <v>785</v>
      </c>
      <c r="T13" s="10">
        <v>285</v>
      </c>
      <c r="U13" s="10">
        <v>112</v>
      </c>
      <c r="V13" s="10">
        <v>87</v>
      </c>
      <c r="W13" s="78">
        <v>251</v>
      </c>
      <c r="X13" s="30">
        <v>12</v>
      </c>
      <c r="Y13" s="10">
        <v>120</v>
      </c>
      <c r="Z13" s="10">
        <v>957</v>
      </c>
      <c r="AA13" s="10">
        <v>215</v>
      </c>
      <c r="AB13" s="10">
        <v>67</v>
      </c>
      <c r="AC13" s="10">
        <v>65</v>
      </c>
      <c r="AD13" s="10">
        <v>247</v>
      </c>
      <c r="AF13" s="9" t="s">
        <v>7</v>
      </c>
      <c r="AG13" s="110">
        <f t="shared" si="0"/>
        <v>2.9708853238265003</v>
      </c>
      <c r="AH13" s="111">
        <f t="shared" si="1"/>
        <v>22.816399286987522</v>
      </c>
      <c r="AI13" s="111">
        <f t="shared" si="2"/>
        <v>33.511586452762927</v>
      </c>
      <c r="AJ13" s="111">
        <f t="shared" si="3"/>
        <v>18.775995246583481</v>
      </c>
      <c r="AK13" s="111">
        <f t="shared" si="4"/>
        <v>7.4866310160427805</v>
      </c>
      <c r="AL13" s="111">
        <f t="shared" si="5"/>
        <v>6.9518716577540109</v>
      </c>
      <c r="AM13" s="112">
        <f t="shared" si="6"/>
        <v>7.4866310160427805</v>
      </c>
      <c r="AN13" s="110">
        <f t="shared" si="7"/>
        <v>2.6143790849673203</v>
      </c>
      <c r="AO13" s="111">
        <f t="shared" si="8"/>
        <v>16.874628639334521</v>
      </c>
      <c r="AP13" s="111">
        <f t="shared" si="9"/>
        <v>27.866904337492571</v>
      </c>
      <c r="AQ13" s="111">
        <f t="shared" si="10"/>
        <v>23.707664884135475</v>
      </c>
      <c r="AR13" s="111">
        <f t="shared" si="11"/>
        <v>16.993464052287582</v>
      </c>
      <c r="AS13" s="111">
        <f t="shared" si="12"/>
        <v>4.6939988116458702</v>
      </c>
      <c r="AT13" s="112">
        <f t="shared" si="13"/>
        <v>7.2489601901366605</v>
      </c>
      <c r="AU13" s="110">
        <f t="shared" si="14"/>
        <v>1.1883541295306002</v>
      </c>
      <c r="AV13" s="111">
        <f t="shared" si="15"/>
        <v>8.4967320261437909</v>
      </c>
      <c r="AW13" s="111">
        <f t="shared" si="16"/>
        <v>46.642899584076055</v>
      </c>
      <c r="AX13" s="111">
        <f t="shared" si="17"/>
        <v>16.934046345811051</v>
      </c>
      <c r="AY13" s="111">
        <f t="shared" si="18"/>
        <v>6.6547831253713605</v>
      </c>
      <c r="AZ13" s="111">
        <f t="shared" si="19"/>
        <v>5.169340463458111</v>
      </c>
      <c r="BA13" s="112">
        <f t="shared" si="20"/>
        <v>14.913844325609032</v>
      </c>
      <c r="BB13" s="110">
        <f t="shared" si="21"/>
        <v>0.71301247771836007</v>
      </c>
      <c r="BC13" s="111">
        <f t="shared" si="22"/>
        <v>7.1301247771836014</v>
      </c>
      <c r="BD13" s="111">
        <f t="shared" si="23"/>
        <v>56.862745098039213</v>
      </c>
      <c r="BE13" s="111">
        <f t="shared" si="24"/>
        <v>12.774806892453952</v>
      </c>
      <c r="BF13" s="111">
        <f t="shared" si="25"/>
        <v>3.9809863339275102</v>
      </c>
      <c r="BG13" s="111">
        <f t="shared" si="26"/>
        <v>3.8621509209744507</v>
      </c>
      <c r="BH13" s="118">
        <f t="shared" si="27"/>
        <v>14.676173499702911</v>
      </c>
    </row>
    <row r="14" spans="1:60" x14ac:dyDescent="0.25">
      <c r="B14" s="9" t="s">
        <v>8</v>
      </c>
      <c r="C14" s="10">
        <v>58</v>
      </c>
      <c r="D14" s="10">
        <v>356</v>
      </c>
      <c r="E14" s="10">
        <v>504</v>
      </c>
      <c r="F14" s="10">
        <v>225</v>
      </c>
      <c r="G14" s="10">
        <v>79</v>
      </c>
      <c r="H14" s="10">
        <v>81</v>
      </c>
      <c r="I14" s="54">
        <v>111</v>
      </c>
      <c r="J14" s="65">
        <v>75</v>
      </c>
      <c r="K14" s="10">
        <v>273</v>
      </c>
      <c r="L14" s="10">
        <v>383</v>
      </c>
      <c r="M14" s="10">
        <v>295</v>
      </c>
      <c r="N14" s="10">
        <v>230</v>
      </c>
      <c r="O14" s="10">
        <v>44</v>
      </c>
      <c r="P14" s="66">
        <v>114</v>
      </c>
      <c r="Q14" s="77">
        <v>16</v>
      </c>
      <c r="R14" s="10">
        <v>116</v>
      </c>
      <c r="S14" s="10">
        <v>712</v>
      </c>
      <c r="T14" s="10">
        <v>207</v>
      </c>
      <c r="U14" s="10">
        <v>80</v>
      </c>
      <c r="V14" s="10">
        <v>67</v>
      </c>
      <c r="W14" s="78">
        <v>216</v>
      </c>
      <c r="X14" s="30">
        <v>10</v>
      </c>
      <c r="Y14" s="10">
        <v>111</v>
      </c>
      <c r="Z14" s="10">
        <v>820</v>
      </c>
      <c r="AA14" s="10">
        <v>174</v>
      </c>
      <c r="AB14" s="10">
        <v>51</v>
      </c>
      <c r="AC14" s="10">
        <v>58</v>
      </c>
      <c r="AD14" s="10">
        <v>190</v>
      </c>
      <c r="AF14" s="9" t="s">
        <v>8</v>
      </c>
      <c r="AG14" s="110">
        <f t="shared" si="0"/>
        <v>4.1018387553041018</v>
      </c>
      <c r="AH14" s="111">
        <f t="shared" si="1"/>
        <v>25.176803394625175</v>
      </c>
      <c r="AI14" s="111">
        <f t="shared" si="2"/>
        <v>35.64356435643564</v>
      </c>
      <c r="AJ14" s="111">
        <f t="shared" si="3"/>
        <v>15.912305516265912</v>
      </c>
      <c r="AK14" s="111">
        <f t="shared" si="4"/>
        <v>5.5869872701555874</v>
      </c>
      <c r="AL14" s="111">
        <f t="shared" si="5"/>
        <v>5.7284299858557288</v>
      </c>
      <c r="AM14" s="112">
        <f t="shared" si="6"/>
        <v>7.8500707213578504</v>
      </c>
      <c r="AN14" s="110">
        <f t="shared" si="7"/>
        <v>5.3041018387553045</v>
      </c>
      <c r="AO14" s="111">
        <f t="shared" si="8"/>
        <v>19.306930693069308</v>
      </c>
      <c r="AP14" s="111">
        <f t="shared" si="9"/>
        <v>27.086280056577088</v>
      </c>
      <c r="AQ14" s="111">
        <f t="shared" si="10"/>
        <v>20.862800565770861</v>
      </c>
      <c r="AR14" s="111">
        <f t="shared" si="11"/>
        <v>16.265912305516267</v>
      </c>
      <c r="AS14" s="111">
        <f t="shared" si="12"/>
        <v>3.1117397454031117</v>
      </c>
      <c r="AT14" s="112">
        <f t="shared" si="13"/>
        <v>8.0622347949080613</v>
      </c>
      <c r="AU14" s="110">
        <f t="shared" si="14"/>
        <v>1.1315417256011315</v>
      </c>
      <c r="AV14" s="111">
        <f t="shared" si="15"/>
        <v>8.2036775106082036</v>
      </c>
      <c r="AW14" s="111">
        <f t="shared" si="16"/>
        <v>50.35360678925035</v>
      </c>
      <c r="AX14" s="111">
        <f t="shared" si="17"/>
        <v>14.63932107496464</v>
      </c>
      <c r="AY14" s="111">
        <f t="shared" si="18"/>
        <v>5.6577086280056577</v>
      </c>
      <c r="AZ14" s="111">
        <f t="shared" si="19"/>
        <v>4.7383309759547378</v>
      </c>
      <c r="BA14" s="112">
        <f t="shared" si="20"/>
        <v>15.275813295615276</v>
      </c>
      <c r="BB14" s="110">
        <f t="shared" si="21"/>
        <v>0.70721357850070721</v>
      </c>
      <c r="BC14" s="111">
        <f t="shared" si="22"/>
        <v>7.8500707213578504</v>
      </c>
      <c r="BD14" s="111">
        <f t="shared" si="23"/>
        <v>57.991513437057996</v>
      </c>
      <c r="BE14" s="111">
        <f t="shared" si="24"/>
        <v>12.305516265912306</v>
      </c>
      <c r="BF14" s="111">
        <f t="shared" si="25"/>
        <v>3.6067892503536072</v>
      </c>
      <c r="BG14" s="111">
        <f t="shared" si="26"/>
        <v>4.1018387553041018</v>
      </c>
      <c r="BH14" s="118">
        <f t="shared" si="27"/>
        <v>13.437057991513438</v>
      </c>
    </row>
    <row r="15" spans="1:60" x14ac:dyDescent="0.25">
      <c r="B15" s="9" t="s">
        <v>9</v>
      </c>
      <c r="C15" s="10">
        <v>49</v>
      </c>
      <c r="D15" s="10">
        <v>226</v>
      </c>
      <c r="E15" s="10">
        <v>240</v>
      </c>
      <c r="F15" s="10">
        <v>109</v>
      </c>
      <c r="G15" s="10">
        <v>54</v>
      </c>
      <c r="H15" s="10">
        <v>29</v>
      </c>
      <c r="I15" s="54">
        <v>39</v>
      </c>
      <c r="J15" s="65">
        <v>41</v>
      </c>
      <c r="K15" s="10">
        <v>157</v>
      </c>
      <c r="L15" s="10">
        <v>190</v>
      </c>
      <c r="M15" s="10">
        <v>164</v>
      </c>
      <c r="N15" s="10">
        <v>124</v>
      </c>
      <c r="O15" s="10">
        <v>20</v>
      </c>
      <c r="P15" s="66">
        <v>50</v>
      </c>
      <c r="Q15" s="77">
        <v>10</v>
      </c>
      <c r="R15" s="10">
        <v>69</v>
      </c>
      <c r="S15" s="10">
        <v>398</v>
      </c>
      <c r="T15" s="10">
        <v>106</v>
      </c>
      <c r="U15" s="10">
        <v>33</v>
      </c>
      <c r="V15" s="10">
        <v>32</v>
      </c>
      <c r="W15" s="78">
        <v>98</v>
      </c>
      <c r="X15" s="30">
        <v>7</v>
      </c>
      <c r="Y15" s="10">
        <v>76</v>
      </c>
      <c r="Z15" s="10">
        <v>442</v>
      </c>
      <c r="AA15" s="10">
        <v>97</v>
      </c>
      <c r="AB15" s="10">
        <v>21</v>
      </c>
      <c r="AC15" s="10">
        <v>19</v>
      </c>
      <c r="AD15" s="10">
        <v>84</v>
      </c>
      <c r="AF15" s="9" t="s">
        <v>9</v>
      </c>
      <c r="AG15" s="110">
        <f t="shared" si="0"/>
        <v>6.568364611260054</v>
      </c>
      <c r="AH15" s="111">
        <f t="shared" si="1"/>
        <v>30.294906166219839</v>
      </c>
      <c r="AI15" s="111">
        <f t="shared" si="2"/>
        <v>32.171581769436997</v>
      </c>
      <c r="AJ15" s="111">
        <f t="shared" si="3"/>
        <v>14.611260053619301</v>
      </c>
      <c r="AK15" s="111">
        <f t="shared" si="4"/>
        <v>7.2386058981233248</v>
      </c>
      <c r="AL15" s="111">
        <f t="shared" si="5"/>
        <v>3.8873994638069704</v>
      </c>
      <c r="AM15" s="112">
        <f t="shared" si="6"/>
        <v>5.2278820375335124</v>
      </c>
      <c r="AN15" s="110">
        <f t="shared" si="7"/>
        <v>5.4959785522788209</v>
      </c>
      <c r="AO15" s="111">
        <f t="shared" si="8"/>
        <v>21.045576407506701</v>
      </c>
      <c r="AP15" s="111">
        <f t="shared" si="9"/>
        <v>25.469168900804291</v>
      </c>
      <c r="AQ15" s="111">
        <f t="shared" si="10"/>
        <v>21.983914209115284</v>
      </c>
      <c r="AR15" s="111">
        <f t="shared" si="11"/>
        <v>16.621983914209114</v>
      </c>
      <c r="AS15" s="111">
        <f t="shared" si="12"/>
        <v>2.6809651474530831</v>
      </c>
      <c r="AT15" s="112">
        <f t="shared" si="13"/>
        <v>6.7024128686327078</v>
      </c>
      <c r="AU15" s="110">
        <f t="shared" si="14"/>
        <v>1.3404825737265416</v>
      </c>
      <c r="AV15" s="111">
        <f t="shared" si="15"/>
        <v>9.249329758713138</v>
      </c>
      <c r="AW15" s="111">
        <f t="shared" si="16"/>
        <v>53.351206434316353</v>
      </c>
      <c r="AX15" s="111">
        <f t="shared" si="17"/>
        <v>14.209115281501342</v>
      </c>
      <c r="AY15" s="111">
        <f t="shared" si="18"/>
        <v>4.423592493297587</v>
      </c>
      <c r="AZ15" s="111">
        <f t="shared" si="19"/>
        <v>4.2895442359249332</v>
      </c>
      <c r="BA15" s="112">
        <f t="shared" si="20"/>
        <v>13.136729222520108</v>
      </c>
      <c r="BB15" s="110">
        <f t="shared" si="21"/>
        <v>0.93833780160857905</v>
      </c>
      <c r="BC15" s="111">
        <f t="shared" si="22"/>
        <v>10.187667560321715</v>
      </c>
      <c r="BD15" s="111">
        <f t="shared" si="23"/>
        <v>59.249329758713131</v>
      </c>
      <c r="BE15" s="111">
        <f t="shared" si="24"/>
        <v>13.002680965147453</v>
      </c>
      <c r="BF15" s="111">
        <f t="shared" si="25"/>
        <v>2.8150134048257374</v>
      </c>
      <c r="BG15" s="111">
        <f t="shared" si="26"/>
        <v>2.5469168900804289</v>
      </c>
      <c r="BH15" s="118">
        <f t="shared" si="27"/>
        <v>11.260053619302949</v>
      </c>
    </row>
    <row r="16" spans="1:60" x14ac:dyDescent="0.25">
      <c r="B16" s="4" t="s">
        <v>53</v>
      </c>
      <c r="C16" s="8"/>
      <c r="D16" s="8"/>
      <c r="E16" s="8"/>
      <c r="F16" s="8"/>
      <c r="G16" s="8"/>
      <c r="H16" s="8"/>
      <c r="I16" s="53"/>
      <c r="J16" s="63"/>
      <c r="K16" s="8"/>
      <c r="L16" s="8"/>
      <c r="M16" s="8"/>
      <c r="N16" s="8"/>
      <c r="O16" s="8"/>
      <c r="P16" s="64"/>
      <c r="Q16" s="75"/>
      <c r="R16" s="8"/>
      <c r="S16" s="8"/>
      <c r="T16" s="8"/>
      <c r="U16" s="8"/>
      <c r="V16" s="8"/>
      <c r="W16" s="76"/>
      <c r="X16" s="8"/>
      <c r="Y16" s="8"/>
      <c r="Z16" s="8"/>
      <c r="AA16" s="8"/>
      <c r="AB16" s="8"/>
      <c r="AF16" s="4" t="s">
        <v>53</v>
      </c>
      <c r="AG16" s="107"/>
      <c r="AH16" s="108"/>
      <c r="AI16" s="108"/>
      <c r="AJ16" s="108"/>
      <c r="AK16" s="108"/>
      <c r="AL16" s="108"/>
      <c r="AM16" s="109"/>
      <c r="AN16" s="107"/>
      <c r="AO16" s="108"/>
      <c r="AP16" s="108"/>
      <c r="AQ16" s="108"/>
      <c r="AR16" s="108"/>
      <c r="AS16" s="108"/>
      <c r="AT16" s="109"/>
      <c r="AU16" s="107"/>
      <c r="AV16" s="108"/>
      <c r="AW16" s="108"/>
      <c r="AX16" s="108"/>
      <c r="AY16" s="108"/>
      <c r="AZ16" s="108"/>
      <c r="BA16" s="109"/>
      <c r="BB16" s="107"/>
      <c r="BC16" s="108"/>
      <c r="BD16" s="108"/>
      <c r="BE16" s="108"/>
      <c r="BF16" s="108"/>
      <c r="BG16" s="108"/>
      <c r="BH16" s="117"/>
    </row>
    <row r="17" spans="2:60" x14ac:dyDescent="0.25">
      <c r="B17" s="9" t="s">
        <v>46</v>
      </c>
      <c r="C17" s="10">
        <v>44</v>
      </c>
      <c r="D17" s="10">
        <v>325</v>
      </c>
      <c r="E17" s="10">
        <v>541</v>
      </c>
      <c r="F17" s="10">
        <v>267</v>
      </c>
      <c r="G17" s="10">
        <v>68</v>
      </c>
      <c r="H17" s="10">
        <v>88</v>
      </c>
      <c r="I17" s="54">
        <v>101</v>
      </c>
      <c r="J17" s="65">
        <v>73</v>
      </c>
      <c r="K17" s="10">
        <v>267</v>
      </c>
      <c r="L17" s="10">
        <v>325</v>
      </c>
      <c r="M17" s="10">
        <v>369</v>
      </c>
      <c r="N17" s="10">
        <v>291</v>
      </c>
      <c r="O17" s="10">
        <v>41</v>
      </c>
      <c r="P17" s="66">
        <v>68</v>
      </c>
      <c r="Q17" s="77">
        <v>20</v>
      </c>
      <c r="R17" s="10">
        <v>126</v>
      </c>
      <c r="S17" s="10">
        <v>704</v>
      </c>
      <c r="T17" s="10">
        <v>300</v>
      </c>
      <c r="U17" s="10">
        <v>85</v>
      </c>
      <c r="V17" s="10">
        <v>63</v>
      </c>
      <c r="W17" s="78">
        <v>136</v>
      </c>
      <c r="X17" s="30">
        <v>12</v>
      </c>
      <c r="Y17" s="10">
        <v>100</v>
      </c>
      <c r="Z17" s="10">
        <v>842</v>
      </c>
      <c r="AA17" s="10">
        <v>228</v>
      </c>
      <c r="AB17" s="10">
        <v>49</v>
      </c>
      <c r="AC17" s="10">
        <v>47</v>
      </c>
      <c r="AD17" s="10">
        <v>156</v>
      </c>
      <c r="AF17" s="9" t="s">
        <v>46</v>
      </c>
      <c r="AG17" s="110">
        <f t="shared" ref="AG17:AG23" si="28">C17/(C17+D17+E17+F17+G17+H17+I17)*100</f>
        <v>3.0683403068340307</v>
      </c>
      <c r="AH17" s="111">
        <f t="shared" ref="AH17:AH23" si="29">D17/(D17+E17+F17+G17+H17+I17+C17)*100</f>
        <v>22.663877266387729</v>
      </c>
      <c r="AI17" s="111">
        <f t="shared" ref="AI17:AI23" si="30">E17/(E17+F17+G17+H17+I17+D17+C17)*100</f>
        <v>37.726638772663875</v>
      </c>
      <c r="AJ17" s="111">
        <f t="shared" ref="AJ17:AJ23" si="31">F17/(F17+G17+H17+I17+E17+D17+C17)*100</f>
        <v>18.619246861924683</v>
      </c>
      <c r="AK17" s="111">
        <f t="shared" ref="AK17:AK23" si="32">G17/(G17+H17+I17+E17+D17+C17+F17)*100</f>
        <v>4.7419804741980469</v>
      </c>
      <c r="AL17" s="111">
        <f t="shared" ref="AL17:AL23" si="33">H17/(H17+I17+C17+F17+E17+D17+G17)*100</f>
        <v>6.1366806136680614</v>
      </c>
      <c r="AM17" s="112">
        <f t="shared" ref="AM17:AM23" si="34">I17/(I17+D17+C17+G17+F17+E17+H17)*100</f>
        <v>7.0432357043235712</v>
      </c>
      <c r="AN17" s="110">
        <f t="shared" ref="AN17:AN23" si="35">J17/(J17+K17+L17+M17+N17+O17+P17)*100</f>
        <v>5.0906555090655514</v>
      </c>
      <c r="AO17" s="111">
        <f t="shared" ref="AO17:AO23" si="36">K17/(K17+L17+M17+N17+O17+P17+J17)*100</f>
        <v>18.619246861924683</v>
      </c>
      <c r="AP17" s="111">
        <f t="shared" ref="AP17:AP23" si="37">L17/(L17+M17+N17+O17+P17+K17+J17)*100</f>
        <v>22.663877266387729</v>
      </c>
      <c r="AQ17" s="111">
        <f t="shared" ref="AQ17:AQ23" si="38">M17/(M17+N17+O17+P17+L17+K17+J17)*100</f>
        <v>25.732217573221757</v>
      </c>
      <c r="AR17" s="111">
        <f t="shared" ref="AR17:AR23" si="39">N17/(N17+O17+P17+L17+K17+J17+M17)*100</f>
        <v>20.292887029288703</v>
      </c>
      <c r="AS17" s="111">
        <f t="shared" ref="AS17:AS23" si="40">O17/(O17+P17+J17+M17+L17+K17+N17)*100</f>
        <v>2.8591352859135286</v>
      </c>
      <c r="AT17" s="112">
        <f t="shared" ref="AT17:AT23" si="41">P17/(P17+K17+J17+N17+M17+L17+O17)*100</f>
        <v>4.7419804741980469</v>
      </c>
      <c r="AU17" s="110">
        <f t="shared" ref="AU17:AU23" si="42">Q17/(Q17+R17+S17+T17+U17+V17+W17)*100</f>
        <v>1.394700139470014</v>
      </c>
      <c r="AV17" s="111">
        <f t="shared" ref="AV17:AV23" si="43">R17/(R17+S17+T17+U17+V17+W17+Q17)*100</f>
        <v>8.7866108786610866</v>
      </c>
      <c r="AW17" s="111">
        <f t="shared" ref="AW17:AW23" si="44">S17/(S17+T17+U17+V17+W17+R17+Q17)*100</f>
        <v>49.093444909344491</v>
      </c>
      <c r="AX17" s="111">
        <f t="shared" ref="AX17:AX23" si="45">T17/(T17+U17+V17+W17+S17+R17+Q17)*100</f>
        <v>20.920502092050206</v>
      </c>
      <c r="AY17" s="111">
        <f t="shared" ref="AY17:AY23" si="46">U17/(U17+V17+W17+S17+R17+Q17+T17)*100</f>
        <v>5.9274755927475598</v>
      </c>
      <c r="AZ17" s="111">
        <f t="shared" ref="AZ17:AZ23" si="47">V17/(V17+W17+Q17+T17+S17+R17+U17)*100</f>
        <v>4.3933054393305433</v>
      </c>
      <c r="BA17" s="112">
        <f t="shared" ref="BA17:BA23" si="48">W17/(W17+R17+Q17+U17+T17+S17+V17)*100</f>
        <v>9.4839609483960938</v>
      </c>
      <c r="BB17" s="110">
        <f t="shared" ref="BB17:BB23" si="49">X17/(X17+Y17+Z17+AA17+AB17+AC17+AD17)*100</f>
        <v>0.83682008368200833</v>
      </c>
      <c r="BC17" s="111">
        <f t="shared" ref="BC17:BC23" si="50">Y17/(Y17+Z17+AA17+AB17+AC17+AD17+X17)*100</f>
        <v>6.9735006973500697</v>
      </c>
      <c r="BD17" s="111">
        <f t="shared" ref="BD17:BD23" si="51">Z17/(Z17+AA17+AB17+AC17+AD17+Y17+X17)*100</f>
        <v>58.716875871687591</v>
      </c>
      <c r="BE17" s="111">
        <f t="shared" ref="BE17:BE23" si="52">AA17/(AA17+AB17+AC17+AD17+Z17+Y17+X17)*100</f>
        <v>15.899581589958158</v>
      </c>
      <c r="BF17" s="111">
        <f t="shared" ref="BF17:BF23" si="53">AB17/(AB17+AC17+AD17+Z17+Y17+X17+AA17)*100</f>
        <v>3.4170153417015339</v>
      </c>
      <c r="BG17" s="111">
        <f t="shared" ref="BG17:BG23" si="54">AC17/(AC17+AD17+X17+AA17+Z17+Y17+AB17)*100</f>
        <v>3.2775453277545328</v>
      </c>
      <c r="BH17" s="118">
        <f t="shared" ref="BH17:BH23" si="55">AD17/(AD17+Y17+X17+AB17+AA17+Z17+AC17)*100</f>
        <v>10.87866108786611</v>
      </c>
    </row>
    <row r="18" spans="2:60" x14ac:dyDescent="0.25">
      <c r="B18" s="9" t="s">
        <v>47</v>
      </c>
      <c r="C18" s="10">
        <v>12</v>
      </c>
      <c r="D18" s="10">
        <v>100</v>
      </c>
      <c r="E18" s="10">
        <v>210</v>
      </c>
      <c r="F18" s="10">
        <v>89</v>
      </c>
      <c r="G18" s="10">
        <v>34</v>
      </c>
      <c r="H18" s="10">
        <v>28</v>
      </c>
      <c r="I18" s="54">
        <v>46</v>
      </c>
      <c r="J18" s="65">
        <v>7</v>
      </c>
      <c r="K18" s="10">
        <v>42</v>
      </c>
      <c r="L18" s="10">
        <v>219</v>
      </c>
      <c r="M18" s="10">
        <v>102</v>
      </c>
      <c r="N18" s="10">
        <v>56</v>
      </c>
      <c r="O18" s="10">
        <v>23</v>
      </c>
      <c r="P18" s="66">
        <v>70</v>
      </c>
      <c r="Q18" s="77">
        <v>3</v>
      </c>
      <c r="R18" s="10">
        <v>39</v>
      </c>
      <c r="S18" s="10">
        <v>247</v>
      </c>
      <c r="T18" s="10">
        <v>81</v>
      </c>
      <c r="U18" s="10">
        <v>19</v>
      </c>
      <c r="V18" s="10">
        <v>26</v>
      </c>
      <c r="W18" s="78">
        <v>104</v>
      </c>
      <c r="X18" s="30">
        <v>4</v>
      </c>
      <c r="Y18" s="10">
        <v>39</v>
      </c>
      <c r="Z18" s="10">
        <v>308</v>
      </c>
      <c r="AA18" s="10">
        <v>62</v>
      </c>
      <c r="AB18" s="10">
        <v>11</v>
      </c>
      <c r="AC18" s="10">
        <v>22</v>
      </c>
      <c r="AD18" s="10">
        <v>73</v>
      </c>
      <c r="AF18" s="9" t="s">
        <v>47</v>
      </c>
      <c r="AG18" s="110">
        <f t="shared" si="28"/>
        <v>2.3121387283236992</v>
      </c>
      <c r="AH18" s="111">
        <f t="shared" si="29"/>
        <v>19.26782273603083</v>
      </c>
      <c r="AI18" s="111">
        <f t="shared" si="30"/>
        <v>40.462427745664741</v>
      </c>
      <c r="AJ18" s="111">
        <f t="shared" si="31"/>
        <v>17.148362235067438</v>
      </c>
      <c r="AK18" s="111">
        <f t="shared" si="32"/>
        <v>6.5510597302504818</v>
      </c>
      <c r="AL18" s="111">
        <f t="shared" si="33"/>
        <v>5.3949903660886322</v>
      </c>
      <c r="AM18" s="112">
        <f t="shared" si="34"/>
        <v>8.8631984585741819</v>
      </c>
      <c r="AN18" s="110">
        <f t="shared" si="35"/>
        <v>1.3487475915221581</v>
      </c>
      <c r="AO18" s="111">
        <f t="shared" si="36"/>
        <v>8.0924855491329488</v>
      </c>
      <c r="AP18" s="111">
        <f t="shared" si="37"/>
        <v>42.196531791907518</v>
      </c>
      <c r="AQ18" s="111">
        <f t="shared" si="38"/>
        <v>19.653179190751445</v>
      </c>
      <c r="AR18" s="111">
        <f t="shared" si="39"/>
        <v>10.789980732177264</v>
      </c>
      <c r="AS18" s="111">
        <f t="shared" si="40"/>
        <v>4.4315992292870909</v>
      </c>
      <c r="AT18" s="112">
        <f t="shared" si="41"/>
        <v>13.48747591522158</v>
      </c>
      <c r="AU18" s="110">
        <f t="shared" si="42"/>
        <v>0.57803468208092479</v>
      </c>
      <c r="AV18" s="111">
        <f t="shared" si="43"/>
        <v>7.5144508670520231</v>
      </c>
      <c r="AW18" s="111">
        <f t="shared" si="44"/>
        <v>47.591522157996145</v>
      </c>
      <c r="AX18" s="111">
        <f t="shared" si="45"/>
        <v>15.606936416184972</v>
      </c>
      <c r="AY18" s="111">
        <f t="shared" si="46"/>
        <v>3.6608863198458574</v>
      </c>
      <c r="AZ18" s="111">
        <f t="shared" si="47"/>
        <v>5.0096339113680148</v>
      </c>
      <c r="BA18" s="112">
        <f t="shared" si="48"/>
        <v>20.038535645472059</v>
      </c>
      <c r="BB18" s="110">
        <f t="shared" si="49"/>
        <v>0.77071290944123316</v>
      </c>
      <c r="BC18" s="111">
        <f t="shared" si="50"/>
        <v>7.5144508670520231</v>
      </c>
      <c r="BD18" s="111">
        <f t="shared" si="51"/>
        <v>59.344894026974949</v>
      </c>
      <c r="BE18" s="111">
        <f t="shared" si="52"/>
        <v>11.946050096339114</v>
      </c>
      <c r="BF18" s="111">
        <f t="shared" si="53"/>
        <v>2.1194605009633909</v>
      </c>
      <c r="BG18" s="111">
        <f t="shared" si="54"/>
        <v>4.2389210019267818</v>
      </c>
      <c r="BH18" s="118">
        <f t="shared" si="55"/>
        <v>14.065510597302506</v>
      </c>
    </row>
    <row r="19" spans="2:60" x14ac:dyDescent="0.25">
      <c r="B19" s="9" t="s">
        <v>48</v>
      </c>
      <c r="C19" s="10">
        <v>70</v>
      </c>
      <c r="D19" s="10">
        <v>481</v>
      </c>
      <c r="E19" s="10">
        <v>425</v>
      </c>
      <c r="F19" s="10">
        <v>227</v>
      </c>
      <c r="G19" s="10">
        <v>78</v>
      </c>
      <c r="H19" s="10">
        <v>81</v>
      </c>
      <c r="I19" s="54">
        <v>112</v>
      </c>
      <c r="J19" s="65">
        <v>62</v>
      </c>
      <c r="K19" s="10">
        <v>345</v>
      </c>
      <c r="L19" s="10">
        <v>427</v>
      </c>
      <c r="M19" s="10">
        <v>312</v>
      </c>
      <c r="N19" s="10">
        <v>171</v>
      </c>
      <c r="O19" s="10">
        <v>61</v>
      </c>
      <c r="P19" s="66">
        <v>96</v>
      </c>
      <c r="Q19" s="77">
        <v>22</v>
      </c>
      <c r="R19" s="10">
        <v>151</v>
      </c>
      <c r="S19" s="10">
        <v>764</v>
      </c>
      <c r="T19" s="10">
        <v>199</v>
      </c>
      <c r="U19" s="10">
        <v>83</v>
      </c>
      <c r="V19" s="10">
        <v>68</v>
      </c>
      <c r="W19" s="78">
        <v>187</v>
      </c>
      <c r="X19" s="30">
        <v>11</v>
      </c>
      <c r="Y19" s="10">
        <v>137</v>
      </c>
      <c r="Z19" s="10">
        <v>867</v>
      </c>
      <c r="AA19" s="10">
        <v>145</v>
      </c>
      <c r="AB19" s="10">
        <v>48</v>
      </c>
      <c r="AC19" s="10">
        <v>43</v>
      </c>
      <c r="AD19" s="10">
        <v>223</v>
      </c>
      <c r="AF19" s="9" t="s">
        <v>48</v>
      </c>
      <c r="AG19" s="110">
        <f t="shared" si="28"/>
        <v>4.7489823609226596</v>
      </c>
      <c r="AH19" s="111">
        <f t="shared" si="29"/>
        <v>32.632293080054275</v>
      </c>
      <c r="AI19" s="111">
        <f t="shared" si="30"/>
        <v>28.833107191316149</v>
      </c>
      <c r="AJ19" s="111">
        <f t="shared" si="31"/>
        <v>15.400271370420624</v>
      </c>
      <c r="AK19" s="111">
        <f t="shared" si="32"/>
        <v>5.2917232021709637</v>
      </c>
      <c r="AL19" s="111">
        <f t="shared" si="33"/>
        <v>5.4952510176390774</v>
      </c>
      <c r="AM19" s="112">
        <f t="shared" si="34"/>
        <v>7.5983717774762551</v>
      </c>
      <c r="AN19" s="110">
        <f t="shared" si="35"/>
        <v>4.2062415196743554</v>
      </c>
      <c r="AO19" s="111">
        <f t="shared" si="36"/>
        <v>23.405698778833106</v>
      </c>
      <c r="AP19" s="111">
        <f t="shared" si="37"/>
        <v>28.968792401628225</v>
      </c>
      <c r="AQ19" s="111">
        <f t="shared" si="38"/>
        <v>21.166892808683855</v>
      </c>
      <c r="AR19" s="111">
        <f t="shared" si="39"/>
        <v>11.601085481682496</v>
      </c>
      <c r="AS19" s="111">
        <f t="shared" si="40"/>
        <v>4.1383989145183175</v>
      </c>
      <c r="AT19" s="112">
        <f t="shared" si="41"/>
        <v>6.5128900949796469</v>
      </c>
      <c r="AU19" s="110">
        <f t="shared" si="42"/>
        <v>1.4925373134328357</v>
      </c>
      <c r="AV19" s="111">
        <f t="shared" si="43"/>
        <v>10.244233378561738</v>
      </c>
      <c r="AW19" s="111">
        <f t="shared" si="44"/>
        <v>51.831750339213023</v>
      </c>
      <c r="AX19" s="111">
        <f t="shared" si="45"/>
        <v>13.500678426051561</v>
      </c>
      <c r="AY19" s="111">
        <f t="shared" si="46"/>
        <v>5.6309362279511532</v>
      </c>
      <c r="AZ19" s="111">
        <f t="shared" si="47"/>
        <v>4.6132971506105829</v>
      </c>
      <c r="BA19" s="112">
        <f t="shared" si="48"/>
        <v>12.686567164179104</v>
      </c>
      <c r="BB19" s="110">
        <f t="shared" si="49"/>
        <v>0.74626865671641784</v>
      </c>
      <c r="BC19" s="111">
        <f t="shared" si="50"/>
        <v>9.2944369063772037</v>
      </c>
      <c r="BD19" s="111">
        <f t="shared" si="51"/>
        <v>58.819538670284942</v>
      </c>
      <c r="BE19" s="111">
        <f t="shared" si="52"/>
        <v>9.8371777476255087</v>
      </c>
      <c r="BF19" s="111">
        <f t="shared" si="53"/>
        <v>3.2564450474898234</v>
      </c>
      <c r="BG19" s="111">
        <f t="shared" si="54"/>
        <v>2.9172320217096335</v>
      </c>
      <c r="BH19" s="118">
        <f t="shared" si="55"/>
        <v>15.128900949796472</v>
      </c>
    </row>
    <row r="20" spans="2:60" x14ac:dyDescent="0.25">
      <c r="B20" s="9" t="s">
        <v>49</v>
      </c>
      <c r="C20" s="10">
        <v>11</v>
      </c>
      <c r="D20" s="10">
        <v>36</v>
      </c>
      <c r="E20" s="10">
        <v>50</v>
      </c>
      <c r="F20" s="10">
        <v>26</v>
      </c>
      <c r="G20" s="10">
        <v>8</v>
      </c>
      <c r="H20" s="10">
        <v>12</v>
      </c>
      <c r="I20" s="54">
        <v>11</v>
      </c>
      <c r="J20" s="65">
        <v>8</v>
      </c>
      <c r="K20" s="10">
        <v>40</v>
      </c>
      <c r="L20" s="10">
        <v>39</v>
      </c>
      <c r="M20" s="10">
        <v>25</v>
      </c>
      <c r="N20" s="10">
        <v>22</v>
      </c>
      <c r="O20" s="10">
        <v>4</v>
      </c>
      <c r="P20" s="66">
        <v>16</v>
      </c>
      <c r="Q20" s="77">
        <v>3</v>
      </c>
      <c r="R20" s="10">
        <v>17</v>
      </c>
      <c r="S20" s="10">
        <v>66</v>
      </c>
      <c r="T20" s="10">
        <v>16</v>
      </c>
      <c r="U20" s="10">
        <v>7</v>
      </c>
      <c r="V20" s="10">
        <v>13</v>
      </c>
      <c r="W20" s="78">
        <v>32</v>
      </c>
      <c r="X20" s="30">
        <v>1</v>
      </c>
      <c r="Y20" s="10">
        <v>11</v>
      </c>
      <c r="Z20" s="10">
        <v>88</v>
      </c>
      <c r="AA20" s="10">
        <v>13</v>
      </c>
      <c r="AB20" s="10">
        <v>4</v>
      </c>
      <c r="AC20" s="10">
        <v>11</v>
      </c>
      <c r="AD20" s="10">
        <v>26</v>
      </c>
      <c r="AF20" s="9" t="s">
        <v>49</v>
      </c>
      <c r="AG20" s="110">
        <f t="shared" si="28"/>
        <v>7.1428571428571423</v>
      </c>
      <c r="AH20" s="111">
        <f t="shared" si="29"/>
        <v>23.376623376623375</v>
      </c>
      <c r="AI20" s="111">
        <f t="shared" si="30"/>
        <v>32.467532467532465</v>
      </c>
      <c r="AJ20" s="111">
        <f t="shared" si="31"/>
        <v>16.883116883116884</v>
      </c>
      <c r="AK20" s="111">
        <f t="shared" si="32"/>
        <v>5.1948051948051948</v>
      </c>
      <c r="AL20" s="111">
        <f t="shared" si="33"/>
        <v>7.7922077922077921</v>
      </c>
      <c r="AM20" s="112">
        <f t="shared" si="34"/>
        <v>7.1428571428571423</v>
      </c>
      <c r="AN20" s="110">
        <f t="shared" si="35"/>
        <v>5.1948051948051948</v>
      </c>
      <c r="AO20" s="111">
        <f t="shared" si="36"/>
        <v>25.97402597402597</v>
      </c>
      <c r="AP20" s="111">
        <f t="shared" si="37"/>
        <v>25.324675324675322</v>
      </c>
      <c r="AQ20" s="111">
        <f t="shared" si="38"/>
        <v>16.233766233766232</v>
      </c>
      <c r="AR20" s="111">
        <f t="shared" si="39"/>
        <v>14.285714285714285</v>
      </c>
      <c r="AS20" s="111">
        <f t="shared" si="40"/>
        <v>2.5974025974025974</v>
      </c>
      <c r="AT20" s="112">
        <f t="shared" si="41"/>
        <v>10.38961038961039</v>
      </c>
      <c r="AU20" s="110">
        <f t="shared" si="42"/>
        <v>1.948051948051948</v>
      </c>
      <c r="AV20" s="111">
        <f t="shared" si="43"/>
        <v>11.038961038961039</v>
      </c>
      <c r="AW20" s="111">
        <f t="shared" si="44"/>
        <v>42.857142857142854</v>
      </c>
      <c r="AX20" s="111">
        <f t="shared" si="45"/>
        <v>10.38961038961039</v>
      </c>
      <c r="AY20" s="111">
        <f t="shared" si="46"/>
        <v>4.5454545454545459</v>
      </c>
      <c r="AZ20" s="111">
        <f t="shared" si="47"/>
        <v>8.4415584415584419</v>
      </c>
      <c r="BA20" s="112">
        <f t="shared" si="48"/>
        <v>20.779220779220779</v>
      </c>
      <c r="BB20" s="110">
        <f t="shared" si="49"/>
        <v>0.64935064935064934</v>
      </c>
      <c r="BC20" s="111">
        <f t="shared" si="50"/>
        <v>7.1428571428571423</v>
      </c>
      <c r="BD20" s="111">
        <f t="shared" si="51"/>
        <v>57.142857142857139</v>
      </c>
      <c r="BE20" s="111">
        <f t="shared" si="52"/>
        <v>8.4415584415584419</v>
      </c>
      <c r="BF20" s="111">
        <f t="shared" si="53"/>
        <v>2.5974025974025974</v>
      </c>
      <c r="BG20" s="111">
        <f t="shared" si="54"/>
        <v>7.1428571428571423</v>
      </c>
      <c r="BH20" s="118">
        <f t="shared" si="55"/>
        <v>16.883116883116884</v>
      </c>
    </row>
    <row r="21" spans="2:60" x14ac:dyDescent="0.25">
      <c r="B21" s="9" t="s">
        <v>50</v>
      </c>
      <c r="C21" s="10">
        <v>27</v>
      </c>
      <c r="D21" s="10">
        <v>53</v>
      </c>
      <c r="E21" s="10">
        <v>46</v>
      </c>
      <c r="F21" s="10">
        <v>45</v>
      </c>
      <c r="G21" s="10">
        <v>50</v>
      </c>
      <c r="H21" s="10">
        <v>28</v>
      </c>
      <c r="I21" s="54">
        <v>29</v>
      </c>
      <c r="J21" s="65">
        <v>16</v>
      </c>
      <c r="K21" s="10">
        <v>36</v>
      </c>
      <c r="L21" s="10">
        <v>47</v>
      </c>
      <c r="M21" s="10">
        <v>42</v>
      </c>
      <c r="N21" s="10">
        <v>69</v>
      </c>
      <c r="O21" s="10">
        <v>25</v>
      </c>
      <c r="P21" s="66">
        <v>43</v>
      </c>
      <c r="Q21" s="77">
        <v>3</v>
      </c>
      <c r="R21" s="10">
        <v>23</v>
      </c>
      <c r="S21" s="10">
        <v>98</v>
      </c>
      <c r="T21" s="10">
        <v>28</v>
      </c>
      <c r="U21" s="10">
        <v>27</v>
      </c>
      <c r="V21" s="10">
        <v>27</v>
      </c>
      <c r="W21" s="78">
        <v>72</v>
      </c>
      <c r="X21" s="30">
        <v>3</v>
      </c>
      <c r="Y21" s="10">
        <v>27</v>
      </c>
      <c r="Z21" s="10">
        <v>109</v>
      </c>
      <c r="AA21" s="10">
        <v>31</v>
      </c>
      <c r="AB21" s="10">
        <v>27</v>
      </c>
      <c r="AC21" s="10">
        <v>24</v>
      </c>
      <c r="AD21" s="10">
        <v>57</v>
      </c>
      <c r="AF21" s="9" t="s">
        <v>50</v>
      </c>
      <c r="AG21" s="110">
        <f t="shared" si="28"/>
        <v>9.7122302158273381</v>
      </c>
      <c r="AH21" s="111">
        <f t="shared" si="29"/>
        <v>19.064748201438849</v>
      </c>
      <c r="AI21" s="111">
        <f t="shared" si="30"/>
        <v>16.546762589928058</v>
      </c>
      <c r="AJ21" s="111">
        <f t="shared" si="31"/>
        <v>16.187050359712231</v>
      </c>
      <c r="AK21" s="111">
        <f t="shared" si="32"/>
        <v>17.985611510791365</v>
      </c>
      <c r="AL21" s="111">
        <f t="shared" si="33"/>
        <v>10.071942446043165</v>
      </c>
      <c r="AM21" s="112">
        <f t="shared" si="34"/>
        <v>10.431654676258994</v>
      </c>
      <c r="AN21" s="110">
        <f t="shared" si="35"/>
        <v>5.755395683453238</v>
      </c>
      <c r="AO21" s="111">
        <f t="shared" si="36"/>
        <v>12.949640287769784</v>
      </c>
      <c r="AP21" s="111">
        <f t="shared" si="37"/>
        <v>16.906474820143885</v>
      </c>
      <c r="AQ21" s="111">
        <f t="shared" si="38"/>
        <v>15.107913669064748</v>
      </c>
      <c r="AR21" s="111">
        <f t="shared" si="39"/>
        <v>24.820143884892087</v>
      </c>
      <c r="AS21" s="111">
        <f t="shared" si="40"/>
        <v>8.9928057553956826</v>
      </c>
      <c r="AT21" s="112">
        <f t="shared" si="41"/>
        <v>15.467625899280577</v>
      </c>
      <c r="AU21" s="110">
        <f t="shared" si="42"/>
        <v>1.079136690647482</v>
      </c>
      <c r="AV21" s="111">
        <f t="shared" si="43"/>
        <v>8.2733812949640289</v>
      </c>
      <c r="AW21" s="111">
        <f t="shared" si="44"/>
        <v>35.251798561151077</v>
      </c>
      <c r="AX21" s="111">
        <f t="shared" si="45"/>
        <v>10.071942446043165</v>
      </c>
      <c r="AY21" s="111">
        <f t="shared" si="46"/>
        <v>9.7122302158273381</v>
      </c>
      <c r="AZ21" s="111">
        <f t="shared" si="47"/>
        <v>9.7122302158273381</v>
      </c>
      <c r="BA21" s="112">
        <f t="shared" si="48"/>
        <v>25.899280575539567</v>
      </c>
      <c r="BB21" s="110">
        <f t="shared" si="49"/>
        <v>1.079136690647482</v>
      </c>
      <c r="BC21" s="111">
        <f t="shared" si="50"/>
        <v>9.7122302158273381</v>
      </c>
      <c r="BD21" s="111">
        <f t="shared" si="51"/>
        <v>39.208633093525179</v>
      </c>
      <c r="BE21" s="111">
        <f t="shared" si="52"/>
        <v>11.151079136690647</v>
      </c>
      <c r="BF21" s="111">
        <f t="shared" si="53"/>
        <v>9.7122302158273381</v>
      </c>
      <c r="BG21" s="111">
        <f t="shared" si="54"/>
        <v>8.6330935251798557</v>
      </c>
      <c r="BH21" s="118">
        <f t="shared" si="55"/>
        <v>20.503597122302157</v>
      </c>
    </row>
    <row r="22" spans="2:60" x14ac:dyDescent="0.25">
      <c r="B22" s="9" t="s">
        <v>51</v>
      </c>
      <c r="C22" s="10">
        <v>3</v>
      </c>
      <c r="D22" s="10">
        <v>36</v>
      </c>
      <c r="E22" s="10">
        <v>79</v>
      </c>
      <c r="F22" s="10">
        <v>34</v>
      </c>
      <c r="G22" s="10">
        <v>16</v>
      </c>
      <c r="H22" s="10">
        <v>13</v>
      </c>
      <c r="I22" s="54">
        <v>13</v>
      </c>
      <c r="J22" s="65">
        <v>4</v>
      </c>
      <c r="K22" s="10">
        <v>24</v>
      </c>
      <c r="L22" s="10">
        <v>62</v>
      </c>
      <c r="M22" s="10">
        <v>44</v>
      </c>
      <c r="N22" s="10">
        <v>40</v>
      </c>
      <c r="O22" s="10">
        <v>9</v>
      </c>
      <c r="P22" s="66">
        <v>11</v>
      </c>
      <c r="Q22" s="77">
        <v>1</v>
      </c>
      <c r="R22" s="10">
        <v>5</v>
      </c>
      <c r="S22" s="10">
        <v>108</v>
      </c>
      <c r="T22" s="10">
        <v>20</v>
      </c>
      <c r="U22" s="10">
        <v>9</v>
      </c>
      <c r="V22" s="10">
        <v>11</v>
      </c>
      <c r="W22" s="78">
        <v>40</v>
      </c>
      <c r="X22" s="30">
        <v>1</v>
      </c>
      <c r="Y22" s="10">
        <v>7</v>
      </c>
      <c r="Z22" s="10">
        <v>127</v>
      </c>
      <c r="AA22" s="10">
        <v>14</v>
      </c>
      <c r="AB22" s="10">
        <v>3</v>
      </c>
      <c r="AC22" s="10">
        <v>6</v>
      </c>
      <c r="AD22" s="10">
        <v>36</v>
      </c>
      <c r="AF22" s="9" t="s">
        <v>51</v>
      </c>
      <c r="AG22" s="110">
        <f t="shared" si="28"/>
        <v>1.5463917525773196</v>
      </c>
      <c r="AH22" s="111">
        <f t="shared" si="29"/>
        <v>18.556701030927837</v>
      </c>
      <c r="AI22" s="111">
        <f t="shared" si="30"/>
        <v>40.72164948453608</v>
      </c>
      <c r="AJ22" s="111">
        <f t="shared" si="31"/>
        <v>17.525773195876287</v>
      </c>
      <c r="AK22" s="111">
        <f t="shared" si="32"/>
        <v>8.2474226804123703</v>
      </c>
      <c r="AL22" s="111">
        <f t="shared" si="33"/>
        <v>6.7010309278350517</v>
      </c>
      <c r="AM22" s="112">
        <f t="shared" si="34"/>
        <v>6.7010309278350517</v>
      </c>
      <c r="AN22" s="110">
        <f t="shared" si="35"/>
        <v>2.0618556701030926</v>
      </c>
      <c r="AO22" s="111">
        <f t="shared" si="36"/>
        <v>12.371134020618557</v>
      </c>
      <c r="AP22" s="111">
        <f t="shared" si="37"/>
        <v>31.958762886597935</v>
      </c>
      <c r="AQ22" s="111">
        <f t="shared" si="38"/>
        <v>22.680412371134022</v>
      </c>
      <c r="AR22" s="111">
        <f t="shared" si="39"/>
        <v>20.618556701030926</v>
      </c>
      <c r="AS22" s="111">
        <f t="shared" si="40"/>
        <v>4.6391752577319592</v>
      </c>
      <c r="AT22" s="112">
        <f t="shared" si="41"/>
        <v>5.6701030927835054</v>
      </c>
      <c r="AU22" s="110">
        <f t="shared" si="42"/>
        <v>0.51546391752577314</v>
      </c>
      <c r="AV22" s="111">
        <f t="shared" si="43"/>
        <v>2.5773195876288657</v>
      </c>
      <c r="AW22" s="111">
        <f t="shared" si="44"/>
        <v>55.670103092783506</v>
      </c>
      <c r="AX22" s="111">
        <f t="shared" si="45"/>
        <v>10.309278350515463</v>
      </c>
      <c r="AY22" s="111">
        <f t="shared" si="46"/>
        <v>4.6391752577319592</v>
      </c>
      <c r="AZ22" s="111">
        <f t="shared" si="47"/>
        <v>5.6701030927835054</v>
      </c>
      <c r="BA22" s="112">
        <f t="shared" si="48"/>
        <v>20.618556701030926</v>
      </c>
      <c r="BB22" s="110">
        <f t="shared" si="49"/>
        <v>0.51546391752577314</v>
      </c>
      <c r="BC22" s="111">
        <f t="shared" si="50"/>
        <v>3.608247422680412</v>
      </c>
      <c r="BD22" s="111">
        <f t="shared" si="51"/>
        <v>65.463917525773198</v>
      </c>
      <c r="BE22" s="111">
        <f t="shared" si="52"/>
        <v>7.216494845360824</v>
      </c>
      <c r="BF22" s="111">
        <f t="shared" si="53"/>
        <v>1.5463917525773196</v>
      </c>
      <c r="BG22" s="111">
        <f t="shared" si="54"/>
        <v>3.0927835051546393</v>
      </c>
      <c r="BH22" s="118">
        <f t="shared" si="55"/>
        <v>18.556701030927837</v>
      </c>
    </row>
    <row r="23" spans="2:60" x14ac:dyDescent="0.25">
      <c r="B23" s="9" t="s">
        <v>52</v>
      </c>
      <c r="C23" s="10">
        <v>29</v>
      </c>
      <c r="D23" s="10">
        <v>144</v>
      </c>
      <c r="E23" s="10">
        <v>271</v>
      </c>
      <c r="F23" s="10">
        <v>111</v>
      </c>
      <c r="G23" s="10">
        <v>79</v>
      </c>
      <c r="H23" s="10">
        <v>52</v>
      </c>
      <c r="I23" s="54">
        <v>66</v>
      </c>
      <c r="J23" s="65">
        <v>18</v>
      </c>
      <c r="K23" s="10">
        <v>102</v>
      </c>
      <c r="L23" s="10">
        <v>220</v>
      </c>
      <c r="M23" s="10">
        <v>144</v>
      </c>
      <c r="N23" s="10">
        <v>142</v>
      </c>
      <c r="O23" s="10">
        <v>36</v>
      </c>
      <c r="P23" s="66">
        <v>90</v>
      </c>
      <c r="Q23" s="77">
        <v>5</v>
      </c>
      <c r="R23" s="10">
        <v>43</v>
      </c>
      <c r="S23" s="10">
        <v>328</v>
      </c>
      <c r="T23" s="10">
        <v>78</v>
      </c>
      <c r="U23" s="10">
        <v>60</v>
      </c>
      <c r="V23" s="10">
        <v>39</v>
      </c>
      <c r="W23" s="78">
        <v>199</v>
      </c>
      <c r="X23" s="30">
        <v>3</v>
      </c>
      <c r="Y23" s="10">
        <v>42</v>
      </c>
      <c r="Z23" s="10">
        <v>394</v>
      </c>
      <c r="AA23" s="10">
        <v>72</v>
      </c>
      <c r="AB23" s="10">
        <v>38</v>
      </c>
      <c r="AC23" s="10">
        <v>37</v>
      </c>
      <c r="AD23" s="10">
        <v>166</v>
      </c>
      <c r="AF23" s="9" t="s">
        <v>52</v>
      </c>
      <c r="AG23" s="110">
        <f t="shared" si="28"/>
        <v>3.8563829787234041</v>
      </c>
      <c r="AH23" s="111">
        <f t="shared" si="29"/>
        <v>19.148936170212767</v>
      </c>
      <c r="AI23" s="111">
        <f t="shared" si="30"/>
        <v>36.037234042553187</v>
      </c>
      <c r="AJ23" s="111">
        <f t="shared" si="31"/>
        <v>14.760638297872342</v>
      </c>
      <c r="AK23" s="111">
        <f t="shared" si="32"/>
        <v>10.50531914893617</v>
      </c>
      <c r="AL23" s="111">
        <f t="shared" si="33"/>
        <v>6.9148936170212769</v>
      </c>
      <c r="AM23" s="112">
        <f t="shared" si="34"/>
        <v>8.7765957446808507</v>
      </c>
      <c r="AN23" s="110">
        <f t="shared" si="35"/>
        <v>2.3936170212765959</v>
      </c>
      <c r="AO23" s="111">
        <f t="shared" si="36"/>
        <v>13.563829787234042</v>
      </c>
      <c r="AP23" s="111">
        <f t="shared" si="37"/>
        <v>29.25531914893617</v>
      </c>
      <c r="AQ23" s="111">
        <f t="shared" si="38"/>
        <v>19.148936170212767</v>
      </c>
      <c r="AR23" s="111">
        <f t="shared" si="39"/>
        <v>18.882978723404257</v>
      </c>
      <c r="AS23" s="111">
        <f t="shared" si="40"/>
        <v>4.7872340425531918</v>
      </c>
      <c r="AT23" s="112">
        <f t="shared" si="41"/>
        <v>11.968085106382979</v>
      </c>
      <c r="AU23" s="110">
        <f t="shared" si="42"/>
        <v>0.66489361702127658</v>
      </c>
      <c r="AV23" s="111">
        <f t="shared" si="43"/>
        <v>5.7180851063829783</v>
      </c>
      <c r="AW23" s="111">
        <f t="shared" si="44"/>
        <v>43.61702127659575</v>
      </c>
      <c r="AX23" s="111">
        <f t="shared" si="45"/>
        <v>10.372340425531915</v>
      </c>
      <c r="AY23" s="111">
        <f t="shared" si="46"/>
        <v>7.9787234042553195</v>
      </c>
      <c r="AZ23" s="111">
        <f t="shared" si="47"/>
        <v>5.1861702127659575</v>
      </c>
      <c r="BA23" s="112">
        <f t="shared" si="48"/>
        <v>26.462765957446809</v>
      </c>
      <c r="BB23" s="110">
        <f t="shared" si="49"/>
        <v>0.39893617021276595</v>
      </c>
      <c r="BC23" s="111">
        <f t="shared" si="50"/>
        <v>5.5851063829787231</v>
      </c>
      <c r="BD23" s="111">
        <f t="shared" si="51"/>
        <v>52.393617021276597</v>
      </c>
      <c r="BE23" s="111">
        <f t="shared" si="52"/>
        <v>9.5744680851063837</v>
      </c>
      <c r="BF23" s="111">
        <f t="shared" si="53"/>
        <v>5.0531914893617014</v>
      </c>
      <c r="BG23" s="111">
        <f t="shared" si="54"/>
        <v>4.9202127659574471</v>
      </c>
      <c r="BH23" s="118">
        <f t="shared" si="55"/>
        <v>22.074468085106382</v>
      </c>
    </row>
    <row r="24" spans="2:60" x14ac:dyDescent="0.25">
      <c r="B24" s="4" t="s">
        <v>83</v>
      </c>
      <c r="C24" s="19"/>
      <c r="D24" s="19"/>
      <c r="E24" s="19"/>
      <c r="F24" s="55"/>
      <c r="G24" s="55"/>
      <c r="H24" s="55"/>
      <c r="I24" s="84"/>
      <c r="J24" s="91"/>
      <c r="K24" s="55"/>
      <c r="L24" s="55"/>
      <c r="M24" s="55"/>
      <c r="N24" s="55"/>
      <c r="O24" s="55"/>
      <c r="P24" s="92"/>
      <c r="Q24" s="79"/>
      <c r="R24" s="55"/>
      <c r="S24" s="55"/>
      <c r="T24" s="55"/>
      <c r="U24" s="55"/>
      <c r="V24" s="55"/>
      <c r="W24" s="99"/>
      <c r="X24" s="34"/>
      <c r="Y24" s="34"/>
      <c r="Z24" s="34"/>
      <c r="AA24" s="34"/>
      <c r="AB24" s="34"/>
      <c r="AF24" s="4" t="s">
        <v>83</v>
      </c>
      <c r="AG24" s="113"/>
      <c r="AH24" s="114"/>
      <c r="AI24" s="114"/>
      <c r="AJ24" s="114"/>
      <c r="AK24" s="114"/>
      <c r="AL24" s="114"/>
      <c r="AM24" s="115"/>
      <c r="AN24" s="113"/>
      <c r="AO24" s="114"/>
      <c r="AP24" s="114"/>
      <c r="AQ24" s="114"/>
      <c r="AR24" s="114"/>
      <c r="AS24" s="114"/>
      <c r="AT24" s="115"/>
      <c r="AU24" s="113"/>
      <c r="AV24" s="114"/>
      <c r="AW24" s="114"/>
      <c r="AX24" s="114"/>
      <c r="AY24" s="114"/>
      <c r="AZ24" s="114"/>
      <c r="BA24" s="115"/>
      <c r="BB24" s="113"/>
      <c r="BC24" s="114"/>
      <c r="BD24" s="114"/>
      <c r="BE24" s="114"/>
      <c r="BF24" s="114"/>
      <c r="BG24" s="114"/>
      <c r="BH24" s="119"/>
    </row>
    <row r="25" spans="2:60" x14ac:dyDescent="0.25">
      <c r="B25" s="9" t="s">
        <v>84</v>
      </c>
      <c r="C25" s="10">
        <v>160</v>
      </c>
      <c r="D25" s="10">
        <v>885</v>
      </c>
      <c r="E25" s="10">
        <v>1124</v>
      </c>
      <c r="F25" s="10">
        <v>556</v>
      </c>
      <c r="G25" s="10">
        <v>257</v>
      </c>
      <c r="H25" s="10">
        <v>225</v>
      </c>
      <c r="I25" s="54">
        <v>284</v>
      </c>
      <c r="J25" s="65">
        <v>119</v>
      </c>
      <c r="K25" s="10">
        <v>630</v>
      </c>
      <c r="L25" s="10">
        <v>1040</v>
      </c>
      <c r="M25" s="10">
        <v>694</v>
      </c>
      <c r="N25" s="10">
        <v>516</v>
      </c>
      <c r="O25" s="10">
        <v>156</v>
      </c>
      <c r="P25" s="66">
        <v>336</v>
      </c>
      <c r="Q25" s="77">
        <v>38</v>
      </c>
      <c r="R25" s="10">
        <v>282</v>
      </c>
      <c r="S25" s="10">
        <v>1700</v>
      </c>
      <c r="T25" s="10">
        <v>464</v>
      </c>
      <c r="U25" s="10">
        <v>195</v>
      </c>
      <c r="V25" s="10">
        <v>193</v>
      </c>
      <c r="W25" s="78">
        <v>619</v>
      </c>
      <c r="X25" s="30">
        <v>29</v>
      </c>
      <c r="Y25" s="10">
        <v>256</v>
      </c>
      <c r="Z25" s="10">
        <v>1965</v>
      </c>
      <c r="AA25" s="10">
        <v>365</v>
      </c>
      <c r="AB25" s="10">
        <v>133</v>
      </c>
      <c r="AC25" s="10">
        <v>152</v>
      </c>
      <c r="AD25" s="10">
        <v>591</v>
      </c>
      <c r="AF25" s="9" t="s">
        <v>84</v>
      </c>
      <c r="AG25" s="110">
        <f t="shared" ref="AG25:AG26" si="56">C25/(C25+D25+E25+F25+G25+H25+I25)*100</f>
        <v>4.5832139788026351</v>
      </c>
      <c r="AH25" s="111">
        <f t="shared" ref="AH25:AH26" si="57">D25/(D25+E25+F25+G25+H25+I25+C25)*100</f>
        <v>25.350902320252079</v>
      </c>
      <c r="AI25" s="111">
        <f t="shared" ref="AI25:AI26" si="58">E25/(E25+F25+G25+H25+I25+D25+C25)*100</f>
        <v>32.197078201088516</v>
      </c>
      <c r="AJ25" s="111">
        <f t="shared" ref="AJ25:AJ26" si="59">F25/(F25+G25+H25+I25+E25+D25+C25)*100</f>
        <v>15.926668576339159</v>
      </c>
      <c r="AK25" s="111">
        <f t="shared" ref="AK25:AK26" si="60">G25/(G25+H25+I25+E25+D25+C25+F25)*100</f>
        <v>7.3617874534517336</v>
      </c>
      <c r="AL25" s="111">
        <f t="shared" ref="AL25:AL26" si="61">H25/(H25+I25+C25+F25+E25+D25+G25)*100</f>
        <v>6.4451446576912055</v>
      </c>
      <c r="AM25" s="112">
        <f t="shared" ref="AM25:AM26" si="62">I25/(I25+D25+C25+G25+F25+E25+H25)*100</f>
        <v>8.1352048123746776</v>
      </c>
      <c r="AN25" s="110">
        <f t="shared" ref="AN25:AN26" si="63">J25/(J25+K25+L25+M25+N25+O25+P25)*100</f>
        <v>3.4087653967344602</v>
      </c>
      <c r="AO25" s="111">
        <f t="shared" ref="AO25:AO26" si="64">K25/(K25+L25+M25+N25+O25+P25+J25)*100</f>
        <v>18.046405041535376</v>
      </c>
      <c r="AP25" s="111">
        <f t="shared" ref="AP25:AP26" si="65">L25/(L25+M25+N25+O25+P25+K25+J25)*100</f>
        <v>29.790890862217129</v>
      </c>
      <c r="AQ25" s="111">
        <f t="shared" ref="AQ25:AQ26" si="66">M25/(M25+N25+O25+P25+L25+K25+J25)*100</f>
        <v>19.87969063305643</v>
      </c>
      <c r="AR25" s="111">
        <f t="shared" ref="AR25:AR26" si="67">N25/(N25+O25+P25+L25+K25+J25+M25)*100</f>
        <v>14.780865081638501</v>
      </c>
      <c r="AS25" s="111">
        <f t="shared" ref="AS25:AS26" si="68">O25/(O25+P25+J25+M25+L25+K25+N25)*100</f>
        <v>4.4686336293325697</v>
      </c>
      <c r="AT25" s="112">
        <f t="shared" ref="AT25:AT26" si="69">P25/(P25+K25+J25+N25+M25+L25+O25)*100</f>
        <v>9.6247493554855339</v>
      </c>
      <c r="AU25" s="110">
        <f t="shared" ref="AU25:AU26" si="70">Q25/(Q25+R25+S25+T25+U25+V25+W25)*100</f>
        <v>1.0885133199656258</v>
      </c>
      <c r="AV25" s="111">
        <f t="shared" ref="AV25:AV26" si="71">R25/(R25+S25+T25+U25+V25+W25+Q25)*100</f>
        <v>8.0779146376396458</v>
      </c>
      <c r="AW25" s="111">
        <f t="shared" ref="AW25:AW26" si="72">S25/(S25+T25+U25+V25+W25+R25+Q25)*100</f>
        <v>48.696648524778006</v>
      </c>
      <c r="AX25" s="111">
        <f t="shared" ref="AX25:AX26" si="73">T25/(T25+U25+V25+W25+S25+R25+Q25)*100</f>
        <v>13.291320538527643</v>
      </c>
      <c r="AY25" s="111">
        <f t="shared" ref="AY25:AY26" si="74">U25/(U25+V25+W25+S25+R25+Q25+T25)*100</f>
        <v>5.5857920366657119</v>
      </c>
      <c r="AZ25" s="111">
        <f t="shared" ref="AZ25:AZ26" si="75">V25/(V25+W25+Q25+T25+S25+R25+U25)*100</f>
        <v>5.5285018619306792</v>
      </c>
      <c r="BA25" s="112">
        <f t="shared" ref="BA25:BA26" si="76">W25/(W25+R25+Q25+U25+T25+S25+V25)*100</f>
        <v>17.731309080492696</v>
      </c>
      <c r="BB25" s="110">
        <f t="shared" ref="BB25:BB26" si="77">X25/(X25+Y25+Z25+AA25+AB25+AC25+AD25)*100</f>
        <v>0.83070753365797767</v>
      </c>
      <c r="BC25" s="111">
        <f t="shared" ref="BC25:BC26" si="78">Y25/(Y25+Z25+AA25+AB25+AC25+AD25+X25)*100</f>
        <v>7.3331423660842168</v>
      </c>
      <c r="BD25" s="111">
        <f t="shared" ref="BD25:BD26" si="79">Z25/(Z25+AA25+AB25+AC25+AD25+Y25+X25)*100</f>
        <v>56.287596677169859</v>
      </c>
      <c r="BE25" s="111">
        <f t="shared" ref="BE25:BE26" si="80">AA25/(AA25+AB25+AC25+AD25+Z25+Y25+X25)*100</f>
        <v>10.455456889143512</v>
      </c>
      <c r="BF25" s="111">
        <f t="shared" ref="BF25:BF26" si="81">AB25/(AB25+AC25+AD25+Z25+Y25+X25+AA25)*100</f>
        <v>3.8097966198796906</v>
      </c>
      <c r="BG25" s="111">
        <f t="shared" ref="BG25:BG26" si="82">AC25/(AC25+AD25+X25+AA25+Z25+Y25+AB25)*100</f>
        <v>4.3540532798625033</v>
      </c>
      <c r="BH25" s="118">
        <f t="shared" ref="BH25:BH26" si="83">AD25/(AD25+Y25+X25+AB25+AA25+Z25+AC25)*100</f>
        <v>16.929246634202233</v>
      </c>
    </row>
    <row r="26" spans="2:60" x14ac:dyDescent="0.25">
      <c r="B26" s="9" t="s">
        <v>85</v>
      </c>
      <c r="C26" s="10">
        <v>36</v>
      </c>
      <c r="D26" s="10">
        <v>290</v>
      </c>
      <c r="E26" s="10">
        <v>498</v>
      </c>
      <c r="F26" s="10">
        <v>243</v>
      </c>
      <c r="G26" s="10">
        <v>76</v>
      </c>
      <c r="H26" s="10">
        <v>77</v>
      </c>
      <c r="I26" s="54">
        <v>94</v>
      </c>
      <c r="J26" s="65">
        <v>69</v>
      </c>
      <c r="K26" s="10">
        <v>226</v>
      </c>
      <c r="L26" s="10">
        <v>299</v>
      </c>
      <c r="M26" s="10">
        <v>344</v>
      </c>
      <c r="N26" s="10">
        <v>275</v>
      </c>
      <c r="O26" s="10">
        <v>43</v>
      </c>
      <c r="P26" s="66">
        <v>58</v>
      </c>
      <c r="Q26" s="77">
        <v>19</v>
      </c>
      <c r="R26" s="10">
        <v>122</v>
      </c>
      <c r="S26" s="10">
        <v>615</v>
      </c>
      <c r="T26" s="10">
        <v>258</v>
      </c>
      <c r="U26" s="10">
        <v>95</v>
      </c>
      <c r="V26" s="10">
        <v>54</v>
      </c>
      <c r="W26" s="78">
        <v>151</v>
      </c>
      <c r="X26" s="30">
        <v>6</v>
      </c>
      <c r="Y26" s="10">
        <v>107</v>
      </c>
      <c r="Z26" s="10">
        <v>770</v>
      </c>
      <c r="AA26" s="10">
        <v>200</v>
      </c>
      <c r="AB26" s="10">
        <v>47</v>
      </c>
      <c r="AC26" s="10">
        <v>38</v>
      </c>
      <c r="AD26" s="10">
        <v>146</v>
      </c>
      <c r="AF26" s="9" t="s">
        <v>85</v>
      </c>
      <c r="AG26" s="110">
        <f t="shared" si="56"/>
        <v>2.7397260273972601</v>
      </c>
      <c r="AH26" s="111">
        <f t="shared" si="57"/>
        <v>22.070015220700149</v>
      </c>
      <c r="AI26" s="111">
        <f t="shared" si="58"/>
        <v>37.899543378995432</v>
      </c>
      <c r="AJ26" s="111">
        <f t="shared" si="59"/>
        <v>18.493150684931507</v>
      </c>
      <c r="AK26" s="111">
        <f t="shared" si="60"/>
        <v>5.7838660578386598</v>
      </c>
      <c r="AL26" s="111">
        <f t="shared" si="61"/>
        <v>5.8599695585996949</v>
      </c>
      <c r="AM26" s="112">
        <f t="shared" si="62"/>
        <v>7.1537290715372901</v>
      </c>
      <c r="AN26" s="110">
        <f t="shared" si="63"/>
        <v>5.2511415525114149</v>
      </c>
      <c r="AO26" s="111">
        <f t="shared" si="64"/>
        <v>17.199391171993909</v>
      </c>
      <c r="AP26" s="111">
        <f t="shared" si="65"/>
        <v>22.754946727549466</v>
      </c>
      <c r="AQ26" s="111">
        <f t="shared" si="66"/>
        <v>26.17960426179604</v>
      </c>
      <c r="AR26" s="111">
        <f t="shared" si="67"/>
        <v>20.928462709284627</v>
      </c>
      <c r="AS26" s="111">
        <f t="shared" si="68"/>
        <v>3.272450532724505</v>
      </c>
      <c r="AT26" s="112">
        <f t="shared" si="69"/>
        <v>4.4140030441400304</v>
      </c>
      <c r="AU26" s="110">
        <f t="shared" si="70"/>
        <v>1.445966514459665</v>
      </c>
      <c r="AV26" s="111">
        <f t="shared" si="71"/>
        <v>9.2846270928462697</v>
      </c>
      <c r="AW26" s="111">
        <f t="shared" si="72"/>
        <v>46.803652968036531</v>
      </c>
      <c r="AX26" s="111">
        <f t="shared" si="73"/>
        <v>19.634703196347029</v>
      </c>
      <c r="AY26" s="111">
        <f t="shared" si="74"/>
        <v>7.2298325722983252</v>
      </c>
      <c r="AZ26" s="111">
        <f t="shared" si="75"/>
        <v>4.10958904109589</v>
      </c>
      <c r="BA26" s="112">
        <f t="shared" si="76"/>
        <v>11.491628614916285</v>
      </c>
      <c r="BB26" s="110">
        <f t="shared" si="77"/>
        <v>0.45662100456621002</v>
      </c>
      <c r="BC26" s="111">
        <f t="shared" si="78"/>
        <v>8.1430745814307457</v>
      </c>
      <c r="BD26" s="111">
        <f t="shared" si="79"/>
        <v>58.599695585996955</v>
      </c>
      <c r="BE26" s="111">
        <f t="shared" si="80"/>
        <v>15.220700152207002</v>
      </c>
      <c r="BF26" s="111">
        <f t="shared" si="81"/>
        <v>3.576864535768645</v>
      </c>
      <c r="BG26" s="111">
        <f t="shared" si="82"/>
        <v>2.8919330289193299</v>
      </c>
      <c r="BH26" s="118">
        <f t="shared" si="83"/>
        <v>11.111111111111111</v>
      </c>
    </row>
  </sheetData>
  <mergeCells count="11">
    <mergeCell ref="E2:F2"/>
    <mergeCell ref="AG7:AM7"/>
    <mergeCell ref="AN7:AT7"/>
    <mergeCell ref="AU7:BA7"/>
    <mergeCell ref="BB7:BH7"/>
    <mergeCell ref="B7:B8"/>
    <mergeCell ref="C7:I7"/>
    <mergeCell ref="J7:P7"/>
    <mergeCell ref="Q7:W7"/>
    <mergeCell ref="X7:AD7"/>
    <mergeCell ref="AF7:AF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66</v>
      </c>
    </row>
    <row r="2" spans="1:12" ht="18" x14ac:dyDescent="0.25">
      <c r="A2" s="31"/>
      <c r="B2" s="1" t="s">
        <v>121</v>
      </c>
      <c r="D2" s="244" t="s">
        <v>133</v>
      </c>
      <c r="E2" s="244"/>
    </row>
    <row r="3" spans="1:12" x14ac:dyDescent="0.25">
      <c r="B3" s="32" t="s">
        <v>69</v>
      </c>
    </row>
    <row r="4" spans="1:12" ht="18" customHeight="1" x14ac:dyDescent="0.25">
      <c r="B4" s="1" t="s">
        <v>126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63</v>
      </c>
      <c r="H6" s="20" t="s">
        <v>64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2288</v>
      </c>
      <c r="D9" s="7">
        <v>201</v>
      </c>
      <c r="E9" s="7">
        <v>2575</v>
      </c>
      <c r="F9" s="7">
        <v>330</v>
      </c>
      <c r="H9" s="6" t="s">
        <v>4</v>
      </c>
      <c r="I9" s="11">
        <f>C9/(C9+D9+E9+F9)*100</f>
        <v>42.417500926955874</v>
      </c>
      <c r="J9" s="11">
        <f>D9/(D9+E9+F9+C9)*100</f>
        <v>3.7263626251390431</v>
      </c>
      <c r="K9" s="11">
        <f>E9/(E9+F9+D9+C9)*100</f>
        <v>47.738227660363371</v>
      </c>
      <c r="L9" s="11">
        <f>F9/(F9+E9+D9+C9)*100</f>
        <v>6.1179087875417126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348</v>
      </c>
      <c r="D11" s="10">
        <v>20</v>
      </c>
      <c r="E11" s="10">
        <v>645</v>
      </c>
      <c r="F11" s="10">
        <v>106</v>
      </c>
      <c r="H11" s="9" t="s">
        <v>6</v>
      </c>
      <c r="I11" s="13">
        <f t="shared" ref="I11:I22" si="0">C11/(C11+D11+E11+F11)*100</f>
        <v>31.099195710455763</v>
      </c>
      <c r="J11" s="13">
        <f t="shared" ref="J11:J22" si="1">D11/(D11+E11+F11+C11)*100</f>
        <v>1.7873100983020553</v>
      </c>
      <c r="K11" s="13">
        <f t="shared" ref="K11:K22" si="2">E11/(E11+F11+D11+C11)*100</f>
        <v>57.640750670241289</v>
      </c>
      <c r="L11" s="13">
        <f t="shared" ref="L11:L22" si="3">F11/(F11+E11+D11+C11)*100</f>
        <v>9.4727435210008935</v>
      </c>
    </row>
    <row r="12" spans="1:12" x14ac:dyDescent="0.25">
      <c r="B12" s="9" t="s">
        <v>7</v>
      </c>
      <c r="C12" s="10">
        <v>757</v>
      </c>
      <c r="D12" s="10">
        <v>66</v>
      </c>
      <c r="E12" s="10">
        <v>961</v>
      </c>
      <c r="F12" s="10">
        <v>106</v>
      </c>
      <c r="H12" s="9" t="s">
        <v>7</v>
      </c>
      <c r="I12" s="13">
        <f t="shared" si="0"/>
        <v>40.05291005291005</v>
      </c>
      <c r="J12" s="13">
        <f t="shared" si="1"/>
        <v>3.4920634920634921</v>
      </c>
      <c r="K12" s="13">
        <f t="shared" si="2"/>
        <v>50.846560846560848</v>
      </c>
      <c r="L12" s="13">
        <f t="shared" si="3"/>
        <v>5.6084656084656084</v>
      </c>
    </row>
    <row r="13" spans="1:12" x14ac:dyDescent="0.25">
      <c r="B13" s="9" t="s">
        <v>8</v>
      </c>
      <c r="C13" s="10">
        <v>742</v>
      </c>
      <c r="D13" s="10">
        <v>66</v>
      </c>
      <c r="E13" s="10">
        <v>689</v>
      </c>
      <c r="F13" s="10">
        <v>85</v>
      </c>
      <c r="H13" s="9" t="s">
        <v>8</v>
      </c>
      <c r="I13" s="13">
        <f t="shared" si="0"/>
        <v>46.902654867256636</v>
      </c>
      <c r="J13" s="13">
        <f t="shared" si="1"/>
        <v>4.1719342604298353</v>
      </c>
      <c r="K13" s="13">
        <f t="shared" si="2"/>
        <v>43.552465233881165</v>
      </c>
      <c r="L13" s="13">
        <f t="shared" si="3"/>
        <v>5.3729456384323644</v>
      </c>
    </row>
    <row r="14" spans="1:12" x14ac:dyDescent="0.25">
      <c r="B14" s="9" t="s">
        <v>9</v>
      </c>
      <c r="C14" s="10">
        <v>441</v>
      </c>
      <c r="D14" s="10">
        <v>49</v>
      </c>
      <c r="E14" s="10">
        <v>280</v>
      </c>
      <c r="F14" s="10">
        <v>33</v>
      </c>
      <c r="H14" s="9" t="s">
        <v>9</v>
      </c>
      <c r="I14" s="13">
        <f t="shared" si="0"/>
        <v>54.919053549190537</v>
      </c>
      <c r="J14" s="13">
        <f t="shared" si="1"/>
        <v>6.102117061021171</v>
      </c>
      <c r="K14" s="13">
        <f t="shared" si="2"/>
        <v>34.869240348692401</v>
      </c>
      <c r="L14" s="13">
        <f t="shared" si="3"/>
        <v>4.10958904109589</v>
      </c>
    </row>
    <row r="15" spans="1:12" x14ac:dyDescent="0.25">
      <c r="B15" s="4" t="s">
        <v>53</v>
      </c>
      <c r="C15" s="8"/>
      <c r="D15" s="8"/>
      <c r="E15" s="8"/>
      <c r="F15" s="8"/>
      <c r="H15" s="4" t="s">
        <v>53</v>
      </c>
      <c r="I15" s="8"/>
      <c r="J15" s="8"/>
      <c r="K15" s="8"/>
      <c r="L15" s="8"/>
    </row>
    <row r="16" spans="1:12" x14ac:dyDescent="0.25">
      <c r="B16" s="9" t="s">
        <v>46</v>
      </c>
      <c r="C16" s="10">
        <v>716</v>
      </c>
      <c r="D16" s="10">
        <v>51</v>
      </c>
      <c r="E16" s="10">
        <v>730</v>
      </c>
      <c r="F16" s="10">
        <v>66</v>
      </c>
      <c r="H16" s="9" t="s">
        <v>46</v>
      </c>
      <c r="I16" s="13">
        <f t="shared" si="0"/>
        <v>45.809341010876523</v>
      </c>
      <c r="J16" s="13">
        <f t="shared" si="1"/>
        <v>3.262955854126679</v>
      </c>
      <c r="K16" s="13">
        <f t="shared" si="2"/>
        <v>46.705054382597567</v>
      </c>
      <c r="L16" s="13">
        <f t="shared" si="3"/>
        <v>4.2226487523992322</v>
      </c>
    </row>
    <row r="17" spans="2:12" x14ac:dyDescent="0.25">
      <c r="B17" s="9" t="s">
        <v>47</v>
      </c>
      <c r="C17" s="10">
        <v>181</v>
      </c>
      <c r="D17" s="10">
        <v>18</v>
      </c>
      <c r="E17" s="10">
        <v>362</v>
      </c>
      <c r="F17" s="10">
        <v>55</v>
      </c>
      <c r="H17" s="9" t="s">
        <v>47</v>
      </c>
      <c r="I17" s="13">
        <f t="shared" si="0"/>
        <v>29.383116883116884</v>
      </c>
      <c r="J17" s="13">
        <f t="shared" si="1"/>
        <v>2.9220779220779218</v>
      </c>
      <c r="K17" s="13">
        <f t="shared" si="2"/>
        <v>58.766233766233768</v>
      </c>
      <c r="L17" s="13">
        <f t="shared" si="3"/>
        <v>8.9285714285714288</v>
      </c>
    </row>
    <row r="18" spans="2:12" x14ac:dyDescent="0.25">
      <c r="B18" s="9" t="s">
        <v>48</v>
      </c>
      <c r="C18" s="10">
        <v>675</v>
      </c>
      <c r="D18" s="10">
        <v>67</v>
      </c>
      <c r="E18" s="10">
        <v>821</v>
      </c>
      <c r="F18" s="10">
        <v>80</v>
      </c>
      <c r="H18" s="9" t="s">
        <v>48</v>
      </c>
      <c r="I18" s="13">
        <f t="shared" si="0"/>
        <v>41.083384053560565</v>
      </c>
      <c r="J18" s="13">
        <f t="shared" si="1"/>
        <v>4.0779062690200849</v>
      </c>
      <c r="K18" s="13">
        <f t="shared" si="2"/>
        <v>49.969567863664025</v>
      </c>
      <c r="L18" s="13">
        <f t="shared" si="3"/>
        <v>4.8691418137553253</v>
      </c>
    </row>
    <row r="19" spans="2:12" x14ac:dyDescent="0.25">
      <c r="B19" s="9" t="s">
        <v>49</v>
      </c>
      <c r="C19" s="10">
        <v>70</v>
      </c>
      <c r="D19" s="10">
        <v>8</v>
      </c>
      <c r="E19" s="10">
        <v>69</v>
      </c>
      <c r="F19" s="10">
        <v>18</v>
      </c>
      <c r="H19" s="9" t="s">
        <v>49</v>
      </c>
      <c r="I19" s="13">
        <f t="shared" si="0"/>
        <v>42.424242424242422</v>
      </c>
      <c r="J19" s="13">
        <f t="shared" si="1"/>
        <v>4.8484848484848486</v>
      </c>
      <c r="K19" s="13">
        <f t="shared" si="2"/>
        <v>41.818181818181813</v>
      </c>
      <c r="L19" s="13">
        <f t="shared" si="3"/>
        <v>10.909090909090908</v>
      </c>
    </row>
    <row r="20" spans="2:12" x14ac:dyDescent="0.25">
      <c r="B20" s="9" t="s">
        <v>50</v>
      </c>
      <c r="C20" s="10">
        <v>200</v>
      </c>
      <c r="D20" s="10">
        <v>24</v>
      </c>
      <c r="E20" s="10">
        <v>51</v>
      </c>
      <c r="F20" s="10">
        <v>40</v>
      </c>
      <c r="H20" s="9" t="s">
        <v>50</v>
      </c>
      <c r="I20" s="13">
        <f t="shared" si="0"/>
        <v>63.492063492063487</v>
      </c>
      <c r="J20" s="13">
        <f t="shared" si="1"/>
        <v>7.6190476190476195</v>
      </c>
      <c r="K20" s="13">
        <f t="shared" si="2"/>
        <v>16.19047619047619</v>
      </c>
      <c r="L20" s="13">
        <f t="shared" si="3"/>
        <v>12.698412698412698</v>
      </c>
    </row>
    <row r="21" spans="2:12" x14ac:dyDescent="0.25">
      <c r="B21" s="9" t="s">
        <v>51</v>
      </c>
      <c r="C21" s="10">
        <v>66</v>
      </c>
      <c r="D21" s="10">
        <v>7</v>
      </c>
      <c r="E21" s="10">
        <v>136</v>
      </c>
      <c r="F21" s="10">
        <v>15</v>
      </c>
      <c r="H21" s="9" t="s">
        <v>51</v>
      </c>
      <c r="I21" s="13">
        <f t="shared" si="0"/>
        <v>29.464285714285715</v>
      </c>
      <c r="J21" s="13">
        <f t="shared" si="1"/>
        <v>3.125</v>
      </c>
      <c r="K21" s="13">
        <f t="shared" si="2"/>
        <v>60.714285714285708</v>
      </c>
      <c r="L21" s="13">
        <f t="shared" si="3"/>
        <v>6.6964285714285712</v>
      </c>
    </row>
    <row r="22" spans="2:12" x14ac:dyDescent="0.25">
      <c r="B22" s="9" t="s">
        <v>52</v>
      </c>
      <c r="C22" s="10">
        <v>380</v>
      </c>
      <c r="D22" s="10">
        <v>26</v>
      </c>
      <c r="E22" s="10">
        <v>406</v>
      </c>
      <c r="F22" s="10">
        <v>56</v>
      </c>
      <c r="H22" s="9" t="s">
        <v>52</v>
      </c>
      <c r="I22" s="13">
        <f t="shared" si="0"/>
        <v>43.778801843317972</v>
      </c>
      <c r="J22" s="13">
        <f t="shared" si="1"/>
        <v>2.9953917050691241</v>
      </c>
      <c r="K22" s="13">
        <f t="shared" si="2"/>
        <v>46.774193548387096</v>
      </c>
      <c r="L22" s="13">
        <f t="shared" si="3"/>
        <v>6.4516129032258061</v>
      </c>
    </row>
    <row r="23" spans="2:12" x14ac:dyDescent="0.25">
      <c r="B23" s="4" t="s">
        <v>83</v>
      </c>
      <c r="C23" s="19"/>
      <c r="D23" s="19"/>
      <c r="E23" s="19"/>
      <c r="G23" s="4"/>
      <c r="H23" s="4" t="s">
        <v>83</v>
      </c>
      <c r="I23" s="34"/>
      <c r="J23" s="34"/>
      <c r="L23" s="4"/>
    </row>
    <row r="24" spans="2:12" x14ac:dyDescent="0.25">
      <c r="B24" s="9" t="s">
        <v>84</v>
      </c>
      <c r="C24" s="10">
        <v>1626</v>
      </c>
      <c r="D24" s="10">
        <v>135</v>
      </c>
      <c r="E24" s="10">
        <v>1918</v>
      </c>
      <c r="F24" s="10">
        <v>261</v>
      </c>
      <c r="G24" s="41"/>
      <c r="H24" s="9" t="s">
        <v>84</v>
      </c>
      <c r="I24" s="40">
        <f t="shared" ref="I24:I25" si="4">C24/(C24+D24+E24+F24)*100</f>
        <v>41.269035532994927</v>
      </c>
      <c r="J24" s="40">
        <f t="shared" ref="J24:J25" si="5">D24/(D24+E24+F24+C24)*100</f>
        <v>3.4263959390862944</v>
      </c>
      <c r="K24" s="40">
        <f t="shared" ref="K24:K25" si="6">E24/(E24+F24+D24+C24)*100</f>
        <v>48.680203045685275</v>
      </c>
      <c r="L24" s="40">
        <f t="shared" ref="L24:L25" si="7">F24/(F24+E24+D24+C24)*100</f>
        <v>6.6243654822335021</v>
      </c>
    </row>
    <row r="25" spans="2:12" x14ac:dyDescent="0.25">
      <c r="B25" s="9" t="s">
        <v>85</v>
      </c>
      <c r="C25" s="10">
        <v>662</v>
      </c>
      <c r="D25" s="10">
        <v>66</v>
      </c>
      <c r="E25" s="10">
        <v>657</v>
      </c>
      <c r="F25" s="10">
        <v>69</v>
      </c>
      <c r="G25" s="41"/>
      <c r="H25" s="9" t="s">
        <v>85</v>
      </c>
      <c r="I25" s="40">
        <f t="shared" si="4"/>
        <v>45.529573590096284</v>
      </c>
      <c r="J25" s="40">
        <f t="shared" si="5"/>
        <v>4.5392022008253097</v>
      </c>
      <c r="K25" s="40">
        <f t="shared" si="6"/>
        <v>45.185694635488311</v>
      </c>
      <c r="L25" s="40">
        <f t="shared" si="7"/>
        <v>4.7455295735900958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Índice</vt:lpstr>
      <vt:lpstr>Amostra</vt:lpstr>
      <vt:lpstr>Q1</vt:lpstr>
      <vt:lpstr>Q2</vt:lpstr>
      <vt:lpstr>Q3</vt:lpstr>
      <vt:lpstr>Q31</vt:lpstr>
      <vt:lpstr>Q4</vt:lpstr>
      <vt:lpstr>Q5</vt:lpstr>
      <vt:lpstr>Q6</vt:lpstr>
      <vt:lpstr>Q61</vt:lpstr>
      <vt:lpstr>Q7</vt:lpstr>
      <vt:lpstr>Q8</vt:lpstr>
      <vt:lpstr>Q9</vt:lpstr>
      <vt:lpstr>Q10</vt:lpstr>
      <vt:lpstr>Q11</vt:lpstr>
      <vt:lpstr>Q12</vt:lpstr>
      <vt:lpstr>Q121</vt:lpstr>
      <vt:lpstr>Nota</vt:lpstr>
      <vt:lpstr>'Q12'!Print_Area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andre.sousa</dc:creator>
  <cp:lastModifiedBy>ana.chumbau</cp:lastModifiedBy>
  <cp:lastPrinted>2020-04-10T13:33:42Z</cp:lastPrinted>
  <dcterms:created xsi:type="dcterms:W3CDTF">2020-04-07T17:13:30Z</dcterms:created>
  <dcterms:modified xsi:type="dcterms:W3CDTF">2020-06-09T11:11:58Z</dcterms:modified>
</cp:coreProperties>
</file>