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68" activeTab="1"/>
  </bookViews>
  <sheets>
    <sheet name="Índice" sheetId="17" r:id="rId1"/>
    <sheet name="Amostra" sheetId="15" r:id="rId2"/>
    <sheet name="Q1" sheetId="1" r:id="rId3"/>
    <sheet name="Q2" sheetId="5" r:id="rId4"/>
    <sheet name="Q3" sheetId="2" r:id="rId5"/>
    <sheet name="Q31" sheetId="3" r:id="rId6"/>
    <sheet name="Q4" sheetId="22" r:id="rId7"/>
    <sheet name="Q5" sheetId="4" r:id="rId8"/>
    <sheet name="Q6" sheetId="6" r:id="rId9"/>
    <sheet name="Q61" sheetId="7" r:id="rId10"/>
    <sheet name="Q7" sheetId="23" r:id="rId11"/>
    <sheet name="Q8" sheetId="8" r:id="rId12"/>
    <sheet name="Q9" sheetId="21" r:id="rId13"/>
    <sheet name="Q10" sheetId="24" r:id="rId14"/>
    <sheet name="Q11" sheetId="9" r:id="rId15"/>
    <sheet name="Q12" sheetId="11" r:id="rId16"/>
    <sheet name="Q121" sheetId="12" r:id="rId17"/>
    <sheet name="Nota" sheetId="18" r:id="rId18"/>
  </sheets>
  <definedNames>
    <definedName name="_xlnm._FilterDatabase" localSheetId="5" hidden="1">'Q31'!#REF!</definedName>
    <definedName name="_xlnm._FilterDatabase" localSheetId="6" hidden="1">'Q4'!#REF!</definedName>
    <definedName name="_xlnm._FilterDatabase" localSheetId="7" hidden="1">'Q5'!#REF!</definedName>
    <definedName name="_xlnm._FilterDatabase" localSheetId="8" hidden="1">'Q6'!#REF!</definedName>
    <definedName name="_xlnm._FilterDatabase" localSheetId="10" hidden="1">'Q7'!#REF!</definedName>
    <definedName name="_xlnm._FilterDatabase" localSheetId="11" hidden="1">'Q8'!#REF!</definedName>
    <definedName name="_xlnm.Print_Area" localSheetId="15">'Q12'!$A$5:$K$25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7" l="1"/>
  <c r="B21" i="17"/>
  <c r="B20" i="17"/>
  <c r="B19" i="17"/>
  <c r="B18" i="17"/>
  <c r="B17" i="17"/>
  <c r="B16" i="17"/>
  <c r="B15" i="17"/>
  <c r="B14" i="17"/>
  <c r="B13" i="17"/>
  <c r="B12" i="17"/>
  <c r="B11" i="17"/>
  <c r="AX26" i="24"/>
  <c r="AT26" i="24"/>
  <c r="AN26" i="24"/>
  <c r="AJ26" i="24"/>
  <c r="AD26" i="24"/>
  <c r="AY25" i="24"/>
  <c r="AS25" i="24"/>
  <c r="AO25" i="24"/>
  <c r="AI25" i="24"/>
  <c r="AE25" i="24"/>
  <c r="AX23" i="24"/>
  <c r="AT23" i="24"/>
  <c r="AN23" i="24"/>
  <c r="AJ23" i="24"/>
  <c r="AD23" i="24"/>
  <c r="AY22" i="24"/>
  <c r="AS22" i="24"/>
  <c r="AO22" i="24"/>
  <c r="AI22" i="24"/>
  <c r="AE22" i="24"/>
  <c r="AX21" i="24"/>
  <c r="AT21" i="24"/>
  <c r="AN21" i="24"/>
  <c r="AJ21" i="24"/>
  <c r="AD21" i="24"/>
  <c r="AY20" i="24"/>
  <c r="AS20" i="24"/>
  <c r="AO20" i="24"/>
  <c r="AI20" i="24"/>
  <c r="AE20" i="24"/>
  <c r="AX19" i="24"/>
  <c r="AT19" i="24"/>
  <c r="AN19" i="24"/>
  <c r="AJ19" i="24"/>
  <c r="AD19" i="24"/>
  <c r="AY18" i="24"/>
  <c r="AS18" i="24"/>
  <c r="AO18" i="24"/>
  <c r="AI18" i="24"/>
  <c r="AE18" i="24"/>
  <c r="AX17" i="24"/>
  <c r="AT17" i="24"/>
  <c r="AN17" i="24"/>
  <c r="AJ17" i="24"/>
  <c r="AD17" i="24"/>
  <c r="AY15" i="24"/>
  <c r="AS15" i="24"/>
  <c r="AO15" i="24"/>
  <c r="AI15" i="24"/>
  <c r="AE15" i="24"/>
  <c r="AX14" i="24"/>
  <c r="AT14" i="24"/>
  <c r="AN14" i="24"/>
  <c r="AJ14" i="24"/>
  <c r="AD14" i="24"/>
  <c r="AY13" i="24"/>
  <c r="AS13" i="24"/>
  <c r="AO13" i="24"/>
  <c r="AI13" i="24"/>
  <c r="AE13" i="24"/>
  <c r="AX12" i="24"/>
  <c r="AT12" i="24"/>
  <c r="AN12" i="24"/>
  <c r="AJ12" i="24"/>
  <c r="AD12" i="24"/>
  <c r="AH10" i="24"/>
  <c r="AL10" i="24"/>
  <c r="AR10" i="24"/>
  <c r="AV10" i="24"/>
  <c r="BB10" i="24"/>
  <c r="X26" i="21"/>
  <c r="X25" i="21"/>
  <c r="X23" i="21"/>
  <c r="X22" i="21"/>
  <c r="X21" i="21"/>
  <c r="X20" i="21"/>
  <c r="X19" i="21"/>
  <c r="X18" i="21"/>
  <c r="X17" i="21"/>
  <c r="X15" i="21"/>
  <c r="X14" i="21"/>
  <c r="X13" i="21"/>
  <c r="X12" i="21"/>
  <c r="X10" i="21"/>
  <c r="BA26" i="8"/>
  <c r="AS26" i="8"/>
  <c r="AK26" i="8"/>
  <c r="BE25" i="8"/>
  <c r="AW25" i="8"/>
  <c r="AO25" i="8"/>
  <c r="AG25" i="8"/>
  <c r="BH23" i="8"/>
  <c r="BD23" i="8"/>
  <c r="AZ23" i="8"/>
  <c r="AV23" i="8"/>
  <c r="AR23" i="8"/>
  <c r="AN23" i="8"/>
  <c r="AJ23" i="8"/>
  <c r="BH22" i="8"/>
  <c r="BD22" i="8"/>
  <c r="AZ22" i="8"/>
  <c r="AV22" i="8"/>
  <c r="AR22" i="8"/>
  <c r="AN22" i="8"/>
  <c r="AJ22" i="8"/>
  <c r="BH21" i="8"/>
  <c r="BD21" i="8"/>
  <c r="AZ21" i="8"/>
  <c r="AV21" i="8"/>
  <c r="AR21" i="8"/>
  <c r="AN21" i="8"/>
  <c r="AJ21" i="8"/>
  <c r="BH20" i="8"/>
  <c r="BD20" i="8"/>
  <c r="AZ20" i="8"/>
  <c r="AV20" i="8"/>
  <c r="AR20" i="8"/>
  <c r="AN20" i="8"/>
  <c r="AJ20" i="8"/>
  <c r="BH19" i="8"/>
  <c r="BD19" i="8"/>
  <c r="AZ19" i="8"/>
  <c r="AV19" i="8"/>
  <c r="AR19" i="8"/>
  <c r="AN19" i="8"/>
  <c r="AJ19" i="8"/>
  <c r="BH18" i="8"/>
  <c r="BD18" i="8"/>
  <c r="AZ18" i="8"/>
  <c r="AV18" i="8"/>
  <c r="AR18" i="8"/>
  <c r="AN18" i="8"/>
  <c r="AJ18" i="8"/>
  <c r="BH17" i="8"/>
  <c r="BD17" i="8"/>
  <c r="BB17" i="8"/>
  <c r="AZ17" i="8"/>
  <c r="AX17" i="8"/>
  <c r="AV17" i="8"/>
  <c r="AT17" i="8"/>
  <c r="AR17" i="8"/>
  <c r="AP17" i="8"/>
  <c r="AN17" i="8"/>
  <c r="AL17" i="8"/>
  <c r="AJ17" i="8"/>
  <c r="AH17" i="8"/>
  <c r="BH15" i="8"/>
  <c r="BF15" i="8"/>
  <c r="BD15" i="8"/>
  <c r="BB15" i="8"/>
  <c r="AZ15" i="8"/>
  <c r="AX15" i="8"/>
  <c r="AV15" i="8"/>
  <c r="AT15" i="8"/>
  <c r="AR15" i="8"/>
  <c r="AP15" i="8"/>
  <c r="AN15" i="8"/>
  <c r="AL15" i="8"/>
  <c r="AJ15" i="8"/>
  <c r="AH15" i="8"/>
  <c r="BH14" i="8"/>
  <c r="BF14" i="8"/>
  <c r="BD14" i="8"/>
  <c r="BB14" i="8"/>
  <c r="AZ14" i="8"/>
  <c r="AX14" i="8"/>
  <c r="AV14" i="8"/>
  <c r="AT14" i="8"/>
  <c r="AR14" i="8"/>
  <c r="AP14" i="8"/>
  <c r="AN14" i="8"/>
  <c r="AL14" i="8"/>
  <c r="AJ14" i="8"/>
  <c r="AH14" i="8"/>
  <c r="BF13" i="8"/>
  <c r="BD13" i="8"/>
  <c r="BB13" i="8"/>
  <c r="AX13" i="8"/>
  <c r="AT13" i="8"/>
  <c r="AP13" i="8"/>
  <c r="AL13" i="8"/>
  <c r="AH13" i="8"/>
  <c r="BF12" i="8"/>
  <c r="BB12" i="8"/>
  <c r="AX12" i="8"/>
  <c r="AT12" i="8"/>
  <c r="AP12" i="8"/>
  <c r="AL12" i="8"/>
  <c r="AH12" i="8"/>
  <c r="BG10" i="8"/>
  <c r="BE10" i="8"/>
  <c r="BC10" i="8"/>
  <c r="BA10" i="8"/>
  <c r="AY10" i="8"/>
  <c r="AW10" i="8"/>
  <c r="AU10" i="8"/>
  <c r="AS10" i="8"/>
  <c r="AQ10" i="8"/>
  <c r="AO10" i="8"/>
  <c r="AM10" i="8"/>
  <c r="AK10" i="8"/>
  <c r="AI10" i="8"/>
  <c r="AG10" i="8"/>
  <c r="AV20" i="4"/>
  <c r="AN20" i="4"/>
  <c r="AH20" i="4"/>
  <c r="BB19" i="4"/>
  <c r="AV19" i="4"/>
  <c r="AN19" i="4"/>
  <c r="AH19" i="4"/>
  <c r="BB18" i="4"/>
  <c r="AV18" i="4"/>
  <c r="AN18" i="4"/>
  <c r="AH18" i="4"/>
  <c r="BB17" i="4"/>
  <c r="AV17" i="4"/>
  <c r="AN17" i="4"/>
  <c r="AH17" i="4"/>
  <c r="BB15" i="4"/>
  <c r="AV15" i="4"/>
  <c r="AN15" i="4"/>
  <c r="AH15" i="4"/>
  <c r="BB14" i="4"/>
  <c r="AV14" i="4"/>
  <c r="AN14" i="4"/>
  <c r="AH14" i="4"/>
  <c r="BB13" i="4"/>
  <c r="AV13" i="4"/>
  <c r="AN13" i="4"/>
  <c r="BB12" i="4"/>
  <c r="AN12" i="4"/>
  <c r="AH12" i="4"/>
  <c r="BB10" i="4"/>
  <c r="AV10" i="4"/>
  <c r="AN10" i="4"/>
  <c r="AH10" i="4"/>
  <c r="BB20" i="4" l="1"/>
  <c r="AH21" i="4"/>
  <c r="AN21" i="4"/>
  <c r="AV21" i="4"/>
  <c r="BB21" i="4"/>
  <c r="AH22" i="4"/>
  <c r="AN22" i="4"/>
  <c r="AV22" i="4"/>
  <c r="BB22" i="4"/>
  <c r="AH23" i="4"/>
  <c r="AN23" i="4"/>
  <c r="AV23" i="4"/>
  <c r="BB23" i="4"/>
  <c r="AH25" i="4"/>
  <c r="AN25" i="4"/>
  <c r="AV25" i="4"/>
  <c r="BB25" i="4"/>
  <c r="AH26" i="4"/>
  <c r="AN26" i="4"/>
  <c r="AV26" i="4"/>
  <c r="BB26" i="4"/>
  <c r="BF10" i="8"/>
  <c r="AZ10" i="8"/>
  <c r="AR10" i="8"/>
  <c r="AG12" i="8"/>
  <c r="AO12" i="8"/>
  <c r="AU12" i="8"/>
  <c r="BC12" i="8"/>
  <c r="AG13" i="8"/>
  <c r="AO13" i="8"/>
  <c r="AU13" i="8"/>
  <c r="BC13" i="8"/>
  <c r="AG14" i="8"/>
  <c r="AO14" i="8"/>
  <c r="AU14" i="8"/>
  <c r="BC14" i="8"/>
  <c r="AG15" i="8"/>
  <c r="AO15" i="8"/>
  <c r="AU15" i="8"/>
  <c r="BC15" i="8"/>
  <c r="AG17" i="8"/>
  <c r="AJ10" i="4"/>
  <c r="AP12" i="4"/>
  <c r="AV12" i="4"/>
  <c r="BD12" i="4"/>
  <c r="AL13" i="4"/>
  <c r="BD10" i="8"/>
  <c r="BH10" i="8"/>
  <c r="AX10" i="8"/>
  <c r="AV10" i="8"/>
  <c r="AP10" i="8"/>
  <c r="AT10" i="8"/>
  <c r="AL10" i="8"/>
  <c r="AJ10" i="8"/>
  <c r="AH10" i="8"/>
  <c r="AJ12" i="8"/>
  <c r="AR12" i="8"/>
  <c r="AV12" i="8"/>
  <c r="AZ12" i="8"/>
  <c r="BD12" i="8"/>
  <c r="AJ13" i="8"/>
  <c r="AR13" i="8"/>
  <c r="AV13" i="8"/>
  <c r="AZ13" i="8"/>
  <c r="AO17" i="8"/>
  <c r="AU17" i="8"/>
  <c r="BC17" i="8"/>
  <c r="AG18" i="8"/>
  <c r="AO18" i="8"/>
  <c r="AU18" i="8"/>
  <c r="BC18" i="8"/>
  <c r="AG19" i="8"/>
  <c r="AO19" i="8"/>
  <c r="AU19" i="8"/>
  <c r="BC19" i="8"/>
  <c r="AG20" i="8"/>
  <c r="AO20" i="8"/>
  <c r="AU20" i="8"/>
  <c r="BC20" i="8"/>
  <c r="AG21" i="8"/>
  <c r="AO21" i="8"/>
  <c r="AU21" i="8"/>
  <c r="BC21" i="8"/>
  <c r="AG22" i="8"/>
  <c r="AO22" i="8"/>
  <c r="AU22" i="8"/>
  <c r="BC22" i="8"/>
  <c r="AG23" i="8"/>
  <c r="AO23" i="8"/>
  <c r="AU23" i="8"/>
  <c r="BC23" i="8"/>
  <c r="AU25" i="8"/>
  <c r="AG26" i="8"/>
  <c r="AU26" i="8"/>
  <c r="Q10" i="21"/>
  <c r="W10" i="21"/>
  <c r="Y10" i="21"/>
  <c r="AA10" i="21"/>
  <c r="Q12" i="21"/>
  <c r="W12" i="21"/>
  <c r="Y12" i="21"/>
  <c r="AA12" i="21"/>
  <c r="W13" i="21"/>
  <c r="Y13" i="21"/>
  <c r="AA13" i="21"/>
  <c r="W14" i="21"/>
  <c r="Y14" i="21"/>
  <c r="AA14" i="21"/>
  <c r="W15" i="21"/>
  <c r="Y15" i="21"/>
  <c r="AA15" i="21"/>
  <c r="W17" i="21"/>
  <c r="Y17" i="21"/>
  <c r="AA17" i="21"/>
  <c r="W18" i="21"/>
  <c r="Y18" i="21"/>
  <c r="AA18" i="21"/>
  <c r="W19" i="21"/>
  <c r="Y19" i="21"/>
  <c r="AA19" i="21"/>
  <c r="W20" i="21"/>
  <c r="Y20" i="21"/>
  <c r="AA20" i="21"/>
  <c r="W21" i="21"/>
  <c r="Y21" i="21"/>
  <c r="AA21" i="21"/>
  <c r="W22" i="21"/>
  <c r="Y22" i="21"/>
  <c r="AA22" i="21"/>
  <c r="W23" i="21"/>
  <c r="Y23" i="21"/>
  <c r="AA23" i="21"/>
  <c r="W25" i="21"/>
  <c r="Y25" i="21"/>
  <c r="AA25" i="21"/>
  <c r="W26" i="21"/>
  <c r="Y26" i="21"/>
  <c r="AA26" i="21"/>
  <c r="K9" i="22"/>
  <c r="AG18" i="4"/>
  <c r="AI18" i="4"/>
  <c r="AK18" i="4"/>
  <c r="AG19" i="4"/>
  <c r="AI19" i="4"/>
  <c r="Z10" i="21"/>
  <c r="AB10" i="21"/>
  <c r="Z12" i="21"/>
  <c r="AB12" i="21"/>
  <c r="Z13" i="21"/>
  <c r="AB13" i="21"/>
  <c r="Z14" i="21"/>
  <c r="AB14" i="21"/>
  <c r="Z15" i="21"/>
  <c r="AB15" i="21"/>
  <c r="Z17" i="21"/>
  <c r="AB17" i="21"/>
  <c r="Z18" i="21"/>
  <c r="AB18" i="21"/>
  <c r="Z19" i="21"/>
  <c r="AB19" i="21"/>
  <c r="Z20" i="21"/>
  <c r="AB20" i="21"/>
  <c r="Z21" i="21"/>
  <c r="AB21" i="21"/>
  <c r="Z22" i="21"/>
  <c r="AB22" i="21"/>
  <c r="Z23" i="21"/>
  <c r="AB23" i="21"/>
  <c r="Z25" i="21"/>
  <c r="AB25" i="21"/>
  <c r="Z26" i="21"/>
  <c r="AB26" i="21"/>
  <c r="AD10" i="24"/>
  <c r="BA10" i="24"/>
  <c r="AY10" i="24"/>
  <c r="AW10" i="24"/>
  <c r="AU10" i="24"/>
  <c r="AS10" i="24"/>
  <c r="AQ10" i="24"/>
  <c r="AO10" i="24"/>
  <c r="AM10" i="24"/>
  <c r="AK10" i="24"/>
  <c r="AI10" i="24"/>
  <c r="AZ10" i="24"/>
  <c r="AX10" i="24"/>
  <c r="AT10" i="24"/>
  <c r="AP10" i="24"/>
  <c r="AN10" i="24"/>
  <c r="AJ10" i="24"/>
  <c r="AF10" i="24"/>
  <c r="AF12" i="24"/>
  <c r="AH12" i="24"/>
  <c r="AL12" i="24"/>
  <c r="AP12" i="24"/>
  <c r="AR12" i="24"/>
  <c r="AV12" i="24"/>
  <c r="AZ12" i="24"/>
  <c r="BB12" i="24"/>
  <c r="AG13" i="24"/>
  <c r="AK13" i="24"/>
  <c r="AM13" i="24"/>
  <c r="AQ13" i="24"/>
  <c r="AU13" i="24"/>
  <c r="AW13" i="24"/>
  <c r="BA13" i="24"/>
  <c r="AF14" i="24"/>
  <c r="AH14" i="24"/>
  <c r="AL14" i="24"/>
  <c r="AP14" i="24"/>
  <c r="AR14" i="24"/>
  <c r="AV14" i="24"/>
  <c r="AZ14" i="24"/>
  <c r="BB14" i="24"/>
  <c r="AG15" i="24"/>
  <c r="AK15" i="24"/>
  <c r="AM15" i="24"/>
  <c r="AQ15" i="24"/>
  <c r="AU15" i="24"/>
  <c r="AW15" i="24"/>
  <c r="BA15" i="24"/>
  <c r="AF17" i="24"/>
  <c r="AH17" i="24"/>
  <c r="AL17" i="24"/>
  <c r="AP17" i="24"/>
  <c r="AR17" i="24"/>
  <c r="AV17" i="24"/>
  <c r="AZ17" i="24"/>
  <c r="BB17" i="24"/>
  <c r="AG18" i="24"/>
  <c r="AK18" i="24"/>
  <c r="AM18" i="24"/>
  <c r="AQ18" i="24"/>
  <c r="AU18" i="24"/>
  <c r="AW18" i="24"/>
  <c r="BA18" i="24"/>
  <c r="AF19" i="24"/>
  <c r="AH19" i="24"/>
  <c r="AL19" i="24"/>
  <c r="AP19" i="24"/>
  <c r="AR19" i="24"/>
  <c r="AV19" i="24"/>
  <c r="AZ19" i="24"/>
  <c r="BB19" i="24"/>
  <c r="AG20" i="24"/>
  <c r="AK20" i="24"/>
  <c r="AM20" i="24"/>
  <c r="AQ20" i="24"/>
  <c r="AU20" i="24"/>
  <c r="AW20" i="24"/>
  <c r="BA20" i="24"/>
  <c r="AF21" i="24"/>
  <c r="AH21" i="24"/>
  <c r="AL21" i="24"/>
  <c r="AP21" i="24"/>
  <c r="AR21" i="24"/>
  <c r="AV21" i="24"/>
  <c r="AZ21" i="24"/>
  <c r="BB21" i="24"/>
  <c r="AG22" i="24"/>
  <c r="AK22" i="24"/>
  <c r="AM22" i="24"/>
  <c r="AQ22" i="24"/>
  <c r="AU22" i="24"/>
  <c r="AW22" i="24"/>
  <c r="BA22" i="24"/>
  <c r="AF23" i="24"/>
  <c r="AH23" i="24"/>
  <c r="AL23" i="24"/>
  <c r="AP23" i="24"/>
  <c r="AR23" i="24"/>
  <c r="AV23" i="24"/>
  <c r="AZ23" i="24"/>
  <c r="BB23" i="24"/>
  <c r="AG25" i="24"/>
  <c r="AK25" i="24"/>
  <c r="AM25" i="24"/>
  <c r="AQ25" i="24"/>
  <c r="AU25" i="24"/>
  <c r="AW25" i="24"/>
  <c r="BA25" i="24"/>
  <c r="AF26" i="24"/>
  <c r="AH26" i="24"/>
  <c r="AL26" i="24"/>
  <c r="AP26" i="24"/>
  <c r="AR26" i="24"/>
  <c r="AV26" i="24"/>
  <c r="AZ26" i="24"/>
  <c r="BB26" i="24"/>
  <c r="AG10" i="24"/>
  <c r="AE10" i="24"/>
  <c r="AE12" i="24"/>
  <c r="AG12" i="24"/>
  <c r="AI12" i="24"/>
  <c r="AK12" i="24"/>
  <c r="AM12" i="24"/>
  <c r="AO12" i="24"/>
  <c r="AQ12" i="24"/>
  <c r="AS12" i="24"/>
  <c r="AU12" i="24"/>
  <c r="AW12" i="24"/>
  <c r="AY12" i="24"/>
  <c r="BA12" i="24"/>
  <c r="AD13" i="24"/>
  <c r="AF13" i="24"/>
  <c r="AH13" i="24"/>
  <c r="AJ13" i="24"/>
  <c r="AL13" i="24"/>
  <c r="AN13" i="24"/>
  <c r="AP13" i="24"/>
  <c r="AR13" i="24"/>
  <c r="AT13" i="24"/>
  <c r="AV13" i="24"/>
  <c r="AX13" i="24"/>
  <c r="AZ13" i="24"/>
  <c r="BB13" i="24"/>
  <c r="AE14" i="24"/>
  <c r="AG14" i="24"/>
  <c r="AI14" i="24"/>
  <c r="AK14" i="24"/>
  <c r="AM14" i="24"/>
  <c r="AO14" i="24"/>
  <c r="AQ14" i="24"/>
  <c r="AS14" i="24"/>
  <c r="AU14" i="24"/>
  <c r="AW14" i="24"/>
  <c r="AY14" i="24"/>
  <c r="BA14" i="24"/>
  <c r="AD15" i="24"/>
  <c r="AF15" i="24"/>
  <c r="AH15" i="24"/>
  <c r="AJ15" i="24"/>
  <c r="AL15" i="24"/>
  <c r="AN15" i="24"/>
  <c r="AP15" i="24"/>
  <c r="AR15" i="24"/>
  <c r="AT15" i="24"/>
  <c r="AV15" i="24"/>
  <c r="AX15" i="24"/>
  <c r="AZ15" i="24"/>
  <c r="BB15" i="24"/>
  <c r="AE17" i="24"/>
  <c r="AG17" i="24"/>
  <c r="AI17" i="24"/>
  <c r="AK17" i="24"/>
  <c r="AM17" i="24"/>
  <c r="AO17" i="24"/>
  <c r="AQ17" i="24"/>
  <c r="AS17" i="24"/>
  <c r="AU17" i="24"/>
  <c r="AW17" i="24"/>
  <c r="AY17" i="24"/>
  <c r="BA17" i="24"/>
  <c r="AD18" i="24"/>
  <c r="AF18" i="24"/>
  <c r="AH18" i="24"/>
  <c r="AJ18" i="24"/>
  <c r="AL18" i="24"/>
  <c r="AN18" i="24"/>
  <c r="AP18" i="24"/>
  <c r="AR18" i="24"/>
  <c r="AT18" i="24"/>
  <c r="AV18" i="24"/>
  <c r="AX18" i="24"/>
  <c r="AZ18" i="24"/>
  <c r="BB18" i="24"/>
  <c r="AE19" i="24"/>
  <c r="AG19" i="24"/>
  <c r="AI19" i="24"/>
  <c r="AK19" i="24"/>
  <c r="AM19" i="24"/>
  <c r="AO19" i="24"/>
  <c r="AQ19" i="24"/>
  <c r="AS19" i="24"/>
  <c r="AU19" i="24"/>
  <c r="AW19" i="24"/>
  <c r="AY19" i="24"/>
  <c r="BA19" i="24"/>
  <c r="AD20" i="24"/>
  <c r="AF20" i="24"/>
  <c r="AH20" i="24"/>
  <c r="AJ20" i="24"/>
  <c r="AL20" i="24"/>
  <c r="AN20" i="24"/>
  <c r="AP20" i="24"/>
  <c r="AR20" i="24"/>
  <c r="AT20" i="24"/>
  <c r="AV20" i="24"/>
  <c r="AX20" i="24"/>
  <c r="AZ20" i="24"/>
  <c r="BB20" i="24"/>
  <c r="AE21" i="24"/>
  <c r="AG21" i="24"/>
  <c r="AI21" i="24"/>
  <c r="AK21" i="24"/>
  <c r="AM21" i="24"/>
  <c r="AO21" i="24"/>
  <c r="AQ21" i="24"/>
  <c r="AS21" i="24"/>
  <c r="AU21" i="24"/>
  <c r="AW21" i="24"/>
  <c r="AY21" i="24"/>
  <c r="BA21" i="24"/>
  <c r="AD22" i="24"/>
  <c r="AF22" i="24"/>
  <c r="AH22" i="24"/>
  <c r="AJ22" i="24"/>
  <c r="AL22" i="24"/>
  <c r="AN22" i="24"/>
  <c r="AP22" i="24"/>
  <c r="AR22" i="24"/>
  <c r="AT22" i="24"/>
  <c r="AV22" i="24"/>
  <c r="AX22" i="24"/>
  <c r="AZ22" i="24"/>
  <c r="BB22" i="24"/>
  <c r="AE23" i="24"/>
  <c r="AG23" i="24"/>
  <c r="AI23" i="24"/>
  <c r="AK23" i="24"/>
  <c r="AM23" i="24"/>
  <c r="AO23" i="24"/>
  <c r="AQ23" i="24"/>
  <c r="AS23" i="24"/>
  <c r="AU23" i="24"/>
  <c r="AW23" i="24"/>
  <c r="AY23" i="24"/>
  <c r="BA23" i="24"/>
  <c r="AD25" i="24"/>
  <c r="AF25" i="24"/>
  <c r="AH25" i="24"/>
  <c r="AJ25" i="24"/>
  <c r="AL25" i="24"/>
  <c r="AN25" i="24"/>
  <c r="AP25" i="24"/>
  <c r="AR25" i="24"/>
  <c r="AT25" i="24"/>
  <c r="AV25" i="24"/>
  <c r="AX25" i="24"/>
  <c r="AZ25" i="24"/>
  <c r="BB25" i="24"/>
  <c r="AE26" i="24"/>
  <c r="AG26" i="24"/>
  <c r="AI26" i="24"/>
  <c r="AK26" i="24"/>
  <c r="AM26" i="24"/>
  <c r="AO26" i="24"/>
  <c r="AQ26" i="24"/>
  <c r="AS26" i="24"/>
  <c r="AU26" i="24"/>
  <c r="AW26" i="24"/>
  <c r="AY26" i="24"/>
  <c r="BA26" i="24"/>
  <c r="AN10" i="8"/>
  <c r="BB10" i="8"/>
  <c r="AN12" i="8"/>
  <c r="BH12" i="8"/>
  <c r="AN13" i="8"/>
  <c r="BH13" i="8"/>
  <c r="AI12" i="8"/>
  <c r="AK12" i="8"/>
  <c r="AM12" i="8"/>
  <c r="AQ12" i="8"/>
  <c r="AS12" i="8"/>
  <c r="AW12" i="8"/>
  <c r="AY12" i="8"/>
  <c r="BA12" i="8"/>
  <c r="BE12" i="8"/>
  <c r="BG12" i="8"/>
  <c r="AI13" i="8"/>
  <c r="AK13" i="8"/>
  <c r="AM13" i="8"/>
  <c r="AQ13" i="8"/>
  <c r="AS13" i="8"/>
  <c r="AW13" i="8"/>
  <c r="AY13" i="8"/>
  <c r="BA13" i="8"/>
  <c r="BE13" i="8"/>
  <c r="BG13" i="8"/>
  <c r="AI14" i="8"/>
  <c r="AK14" i="8"/>
  <c r="AM14" i="8"/>
  <c r="AQ14" i="8"/>
  <c r="AS14" i="8"/>
  <c r="AW14" i="8"/>
  <c r="AY14" i="8"/>
  <c r="BA14" i="8"/>
  <c r="BE14" i="8"/>
  <c r="BG14" i="8"/>
  <c r="AI15" i="8"/>
  <c r="AK15" i="8"/>
  <c r="AM15" i="8"/>
  <c r="AQ15" i="8"/>
  <c r="AS15" i="8"/>
  <c r="AW15" i="8"/>
  <c r="AY15" i="8"/>
  <c r="BA15" i="8"/>
  <c r="BE15" i="8"/>
  <c r="BG15" i="8"/>
  <c r="AI17" i="8"/>
  <c r="AK17" i="8"/>
  <c r="AM17" i="8"/>
  <c r="AQ17" i="8"/>
  <c r="AS17" i="8"/>
  <c r="AW17" i="8"/>
  <c r="AY17" i="8"/>
  <c r="BA17" i="8"/>
  <c r="AL10" i="4"/>
  <c r="AP10" i="4"/>
  <c r="BF10" i="4"/>
  <c r="BH10" i="4"/>
  <c r="AJ12" i="4"/>
  <c r="AR12" i="4"/>
  <c r="AT12" i="4"/>
  <c r="AX12" i="4"/>
  <c r="BF12" i="4"/>
  <c r="BH12" i="4"/>
  <c r="AH13" i="4"/>
  <c r="AJ13" i="4"/>
  <c r="AP13" i="4"/>
  <c r="AR13" i="4"/>
  <c r="AT13" i="4"/>
  <c r="AX13" i="4"/>
  <c r="AZ13" i="4"/>
  <c r="BD13" i="4"/>
  <c r="BF13" i="4"/>
  <c r="BH13" i="4"/>
  <c r="AJ14" i="4"/>
  <c r="AL14" i="4"/>
  <c r="AP14" i="4"/>
  <c r="AR14" i="4"/>
  <c r="AT14" i="4"/>
  <c r="AX14" i="4"/>
  <c r="AZ14" i="4"/>
  <c r="BD14" i="4"/>
  <c r="BF14" i="4"/>
  <c r="BH14" i="4"/>
  <c r="AJ15" i="4"/>
  <c r="AL15" i="4"/>
  <c r="AP15" i="4"/>
  <c r="AR15" i="4"/>
  <c r="AT15" i="4"/>
  <c r="AX15" i="4"/>
  <c r="AZ15" i="4"/>
  <c r="BD15" i="4"/>
  <c r="BF15" i="4"/>
  <c r="BH15" i="4"/>
  <c r="AJ17" i="4"/>
  <c r="AL17" i="4"/>
  <c r="AP17" i="4"/>
  <c r="AR17" i="4"/>
  <c r="AT17" i="4"/>
  <c r="AX17" i="4"/>
  <c r="AZ17" i="4"/>
  <c r="BD17" i="4"/>
  <c r="BF17" i="4"/>
  <c r="BH17" i="4"/>
  <c r="AJ18" i="4"/>
  <c r="AL18" i="4"/>
  <c r="AP18" i="4"/>
  <c r="AR18" i="4"/>
  <c r="AT18" i="4"/>
  <c r="AX18" i="4"/>
  <c r="AZ18" i="4"/>
  <c r="BD18" i="4"/>
  <c r="BF18" i="4"/>
  <c r="BH18" i="4"/>
  <c r="AJ19" i="4"/>
  <c r="AL19" i="4"/>
  <c r="AR10" i="4"/>
  <c r="AT10" i="4"/>
  <c r="AX10" i="4"/>
  <c r="AZ10" i="4"/>
  <c r="BD10" i="4"/>
  <c r="AL12" i="4"/>
  <c r="AZ12" i="4"/>
  <c r="AG10" i="4"/>
  <c r="AI10" i="4"/>
  <c r="AK10" i="4"/>
  <c r="AM10" i="4"/>
  <c r="AO10" i="4"/>
  <c r="AQ10" i="4"/>
  <c r="AS10" i="4"/>
  <c r="AU10" i="4"/>
  <c r="AW10" i="4"/>
  <c r="AY10" i="4"/>
  <c r="BA10" i="4"/>
  <c r="BC10" i="4"/>
  <c r="BE10" i="4"/>
  <c r="BG10" i="4"/>
  <c r="AG12" i="4"/>
  <c r="AI12" i="4"/>
  <c r="AK12" i="4"/>
  <c r="AM12" i="4"/>
  <c r="AO12" i="4"/>
  <c r="AQ12" i="4"/>
  <c r="AS12" i="4"/>
  <c r="AU12" i="4"/>
  <c r="AW12" i="4"/>
  <c r="AY12" i="4"/>
  <c r="BA12" i="4"/>
  <c r="BC12" i="4"/>
  <c r="BE12" i="4"/>
  <c r="BG12" i="4"/>
  <c r="AG13" i="4"/>
  <c r="AI13" i="4"/>
  <c r="AK13" i="4"/>
  <c r="AM13" i="4"/>
  <c r="AO13" i="4"/>
  <c r="AQ13" i="4"/>
  <c r="AG14" i="4"/>
  <c r="AI14" i="4"/>
  <c r="AK14" i="4"/>
  <c r="AM14" i="4"/>
  <c r="AG15" i="4"/>
  <c r="AI15" i="4"/>
  <c r="AK15" i="4"/>
  <c r="AM15" i="4"/>
  <c r="AG17" i="4"/>
  <c r="AI17" i="4"/>
  <c r="AK17" i="4"/>
  <c r="AM17" i="4"/>
  <c r="AM18" i="4"/>
  <c r="AP19" i="4"/>
  <c r="AR19" i="4"/>
  <c r="AT19" i="4"/>
  <c r="AX19" i="4"/>
  <c r="AZ19" i="4"/>
  <c r="BD19" i="4"/>
  <c r="BF19" i="4"/>
  <c r="BH19" i="4"/>
  <c r="AJ20" i="4"/>
  <c r="AL20" i="4"/>
  <c r="AP20" i="4"/>
  <c r="AR20" i="4"/>
  <c r="AT20" i="4"/>
  <c r="AX20" i="4"/>
  <c r="AZ20" i="4"/>
  <c r="BD20" i="4"/>
  <c r="BF20" i="4"/>
  <c r="BH20" i="4"/>
  <c r="AJ21" i="4"/>
  <c r="AL21" i="4"/>
  <c r="AP21" i="4"/>
  <c r="AR21" i="4"/>
  <c r="AT21" i="4"/>
  <c r="AX21" i="4"/>
  <c r="AZ21" i="4"/>
  <c r="BD21" i="4"/>
  <c r="BF21" i="4"/>
  <c r="BH21" i="4"/>
  <c r="AJ22" i="4"/>
  <c r="AL22" i="4"/>
  <c r="AP22" i="4"/>
  <c r="AR22" i="4"/>
  <c r="AT22" i="4"/>
  <c r="AX22" i="4"/>
  <c r="AZ22" i="4"/>
  <c r="BD22" i="4"/>
  <c r="BF22" i="4"/>
  <c r="BH22" i="4"/>
  <c r="AJ23" i="4"/>
  <c r="AL23" i="4"/>
  <c r="AP23" i="4"/>
  <c r="AR23" i="4"/>
  <c r="AT23" i="4"/>
  <c r="AX23" i="4"/>
  <c r="AZ23" i="4"/>
  <c r="BD23" i="4"/>
  <c r="BF23" i="4"/>
  <c r="BH23" i="4"/>
  <c r="AJ25" i="4"/>
  <c r="AL25" i="4"/>
  <c r="AP25" i="4"/>
  <c r="AR25" i="4"/>
  <c r="AT25" i="4"/>
  <c r="AX25" i="4"/>
  <c r="AZ25" i="4"/>
  <c r="BD25" i="4"/>
  <c r="BF25" i="4"/>
  <c r="BH25" i="4"/>
  <c r="AJ26" i="4"/>
  <c r="AL26" i="4"/>
  <c r="AP26" i="4"/>
  <c r="AR26" i="4"/>
  <c r="AT26" i="4"/>
  <c r="AX26" i="4"/>
  <c r="AZ26" i="4"/>
  <c r="BD26" i="4"/>
  <c r="BF26" i="4"/>
  <c r="BH26" i="4"/>
  <c r="AS13" i="4"/>
  <c r="AU13" i="4"/>
  <c r="AW13" i="4"/>
  <c r="AY13" i="4"/>
  <c r="BA13" i="4"/>
  <c r="BC13" i="4"/>
  <c r="BE13" i="4"/>
  <c r="BG13" i="4"/>
  <c r="AO14" i="4"/>
  <c r="AQ14" i="4"/>
  <c r="AS14" i="4"/>
  <c r="AU14" i="4"/>
  <c r="AW14" i="4"/>
  <c r="AY14" i="4"/>
  <c r="BA14" i="4"/>
  <c r="BC14" i="4"/>
  <c r="BE14" i="4"/>
  <c r="BG14" i="4"/>
  <c r="AO15" i="4"/>
  <c r="AQ15" i="4"/>
  <c r="AS15" i="4"/>
  <c r="AU15" i="4"/>
  <c r="AW15" i="4"/>
  <c r="AY15" i="4"/>
  <c r="BA15" i="4"/>
  <c r="BC15" i="4"/>
  <c r="BE15" i="4"/>
  <c r="BG15" i="4"/>
  <c r="AO17" i="4"/>
  <c r="AQ17" i="4"/>
  <c r="AS17" i="4"/>
  <c r="AU17" i="4"/>
  <c r="AW17" i="4"/>
  <c r="AY17" i="4"/>
  <c r="BA17" i="4"/>
  <c r="BC17" i="4"/>
  <c r="BE17" i="4"/>
  <c r="BG17" i="4"/>
  <c r="AO18" i="4"/>
  <c r="AQ18" i="4"/>
  <c r="AS18" i="4"/>
  <c r="AU18" i="4"/>
  <c r="AW18" i="4"/>
  <c r="AY18" i="4"/>
  <c r="BA18" i="4"/>
  <c r="BC18" i="4"/>
  <c r="BE18" i="4"/>
  <c r="BG18" i="4"/>
  <c r="AK19" i="4"/>
  <c r="AM19" i="4"/>
  <c r="AO19" i="4"/>
  <c r="AQ19" i="4"/>
  <c r="AS19" i="4"/>
  <c r="AU19" i="4"/>
  <c r="AW19" i="4"/>
  <c r="AY19" i="4"/>
  <c r="BA19" i="4"/>
  <c r="BC19" i="4"/>
  <c r="BE19" i="4"/>
  <c r="BG19" i="4"/>
  <c r="AG20" i="4"/>
  <c r="AI20" i="4"/>
  <c r="AK20" i="4"/>
  <c r="AM20" i="4"/>
  <c r="AO20" i="4"/>
  <c r="AQ20" i="4"/>
  <c r="AS20" i="4"/>
  <c r="AU20" i="4"/>
  <c r="AW20" i="4"/>
  <c r="AY20" i="4"/>
  <c r="BA20" i="4"/>
  <c r="BC20" i="4"/>
  <c r="BE20" i="4"/>
  <c r="BG20" i="4"/>
  <c r="AG21" i="4"/>
  <c r="AI21" i="4"/>
  <c r="AK21" i="4"/>
  <c r="AM21" i="4"/>
  <c r="AO21" i="4"/>
  <c r="AQ21" i="4"/>
  <c r="AS21" i="4"/>
  <c r="AU21" i="4"/>
  <c r="AW21" i="4"/>
  <c r="AY21" i="4"/>
  <c r="BA21" i="4"/>
  <c r="BC21" i="4"/>
  <c r="BE21" i="4"/>
  <c r="BG21" i="4"/>
  <c r="AG22" i="4"/>
  <c r="AI22" i="4"/>
  <c r="AK22" i="4"/>
  <c r="AM22" i="4"/>
  <c r="AO22" i="4"/>
  <c r="AQ22" i="4"/>
  <c r="AS22" i="4"/>
  <c r="AU22" i="4"/>
  <c r="AW22" i="4"/>
  <c r="AY22" i="4"/>
  <c r="BA22" i="4"/>
  <c r="BC22" i="4"/>
  <c r="BE22" i="4"/>
  <c r="BG22" i="4"/>
  <c r="AG23" i="4"/>
  <c r="AI23" i="4"/>
  <c r="AK23" i="4"/>
  <c r="AM23" i="4"/>
  <c r="AO23" i="4"/>
  <c r="AQ23" i="4"/>
  <c r="AS23" i="4"/>
  <c r="AU23" i="4"/>
  <c r="AW23" i="4"/>
  <c r="AY23" i="4"/>
  <c r="BA23" i="4"/>
  <c r="BC23" i="4"/>
  <c r="BE23" i="4"/>
  <c r="BG23" i="4"/>
  <c r="AG25" i="4"/>
  <c r="AI25" i="4"/>
  <c r="AK25" i="4"/>
  <c r="AM25" i="4"/>
  <c r="AO25" i="4"/>
  <c r="AQ25" i="4"/>
  <c r="AS25" i="4"/>
  <c r="AU25" i="4"/>
  <c r="AW25" i="4"/>
  <c r="AY25" i="4"/>
  <c r="BA25" i="4"/>
  <c r="BC25" i="4"/>
  <c r="BE25" i="4"/>
  <c r="BG25" i="4"/>
  <c r="AG26" i="4"/>
  <c r="AI26" i="4"/>
  <c r="AK26" i="4"/>
  <c r="AM26" i="4"/>
  <c r="AO26" i="4"/>
  <c r="AQ26" i="4"/>
  <c r="AS26" i="4"/>
  <c r="AU26" i="4"/>
  <c r="AW26" i="4"/>
  <c r="AY26" i="4"/>
  <c r="BA26" i="4"/>
  <c r="BC26" i="4"/>
  <c r="BE26" i="4"/>
  <c r="BG26" i="4"/>
  <c r="BE17" i="8"/>
  <c r="BG17" i="8"/>
  <c r="AI18" i="8"/>
  <c r="AK18" i="8"/>
  <c r="AM18" i="8"/>
  <c r="AQ18" i="8"/>
  <c r="AS18" i="8"/>
  <c r="AW18" i="8"/>
  <c r="AY18" i="8"/>
  <c r="BA18" i="8"/>
  <c r="BE18" i="8"/>
  <c r="BG18" i="8"/>
  <c r="AI19" i="8"/>
  <c r="AK19" i="8"/>
  <c r="AM19" i="8"/>
  <c r="AQ19" i="8"/>
  <c r="AS19" i="8"/>
  <c r="AW19" i="8"/>
  <c r="AY19" i="8"/>
  <c r="BA19" i="8"/>
  <c r="BE19" i="8"/>
  <c r="BG19" i="8"/>
  <c r="AI20" i="8"/>
  <c r="AK20" i="8"/>
  <c r="AM20" i="8"/>
  <c r="AQ20" i="8"/>
  <c r="AS20" i="8"/>
  <c r="AW20" i="8"/>
  <c r="AY20" i="8"/>
  <c r="BA20" i="8"/>
  <c r="BE20" i="8"/>
  <c r="BG20" i="8"/>
  <c r="AI21" i="8"/>
  <c r="AK21" i="8"/>
  <c r="AM21" i="8"/>
  <c r="AQ21" i="8"/>
  <c r="AS21" i="8"/>
  <c r="AW21" i="8"/>
  <c r="AY21" i="8"/>
  <c r="BA21" i="8"/>
  <c r="BE21" i="8"/>
  <c r="BG21" i="8"/>
  <c r="AI22" i="8"/>
  <c r="AK22" i="8"/>
  <c r="AM22" i="8"/>
  <c r="AQ22" i="8"/>
  <c r="AS22" i="8"/>
  <c r="AW22" i="8"/>
  <c r="AY22" i="8"/>
  <c r="BA22" i="8"/>
  <c r="BE22" i="8"/>
  <c r="BG22" i="8"/>
  <c r="AI23" i="8"/>
  <c r="AK23" i="8"/>
  <c r="AM23" i="8"/>
  <c r="AQ23" i="8"/>
  <c r="AS23" i="8"/>
  <c r="AW23" i="8"/>
  <c r="AY23" i="8"/>
  <c r="BA23" i="8"/>
  <c r="BE23" i="8"/>
  <c r="BG23" i="8"/>
  <c r="AH25" i="8"/>
  <c r="AI25" i="8"/>
  <c r="AJ25" i="8"/>
  <c r="AL25" i="8"/>
  <c r="AM25" i="8"/>
  <c r="AT25" i="8"/>
  <c r="AN25" i="8"/>
  <c r="AP25" i="8"/>
  <c r="AQ25" i="8"/>
  <c r="AR25" i="8"/>
  <c r="AV25" i="8"/>
  <c r="AX25" i="8"/>
  <c r="AY25" i="8"/>
  <c r="AZ25" i="8"/>
  <c r="BH25" i="8"/>
  <c r="BB25" i="8"/>
  <c r="BC25" i="8"/>
  <c r="BD25" i="8"/>
  <c r="BF25" i="8"/>
  <c r="BG25" i="8"/>
  <c r="AH26" i="8"/>
  <c r="AI26" i="8"/>
  <c r="AJ26" i="8"/>
  <c r="AL26" i="8"/>
  <c r="AM26" i="8"/>
  <c r="AT26" i="8"/>
  <c r="AN26" i="8"/>
  <c r="AP26" i="8"/>
  <c r="AQ26" i="8"/>
  <c r="AR26" i="8"/>
  <c r="AV26" i="8"/>
  <c r="AX26" i="8"/>
  <c r="AY26" i="8"/>
  <c r="AZ26" i="8"/>
  <c r="BH26" i="8"/>
  <c r="BB26" i="8"/>
  <c r="BC26" i="8"/>
  <c r="BD26" i="8"/>
  <c r="BF26" i="8"/>
  <c r="BG26" i="8"/>
  <c r="BF17" i="8"/>
  <c r="AH18" i="8"/>
  <c r="AL18" i="8"/>
  <c r="AP18" i="8"/>
  <c r="AT18" i="8"/>
  <c r="AX18" i="8"/>
  <c r="BB18" i="8"/>
  <c r="BF18" i="8"/>
  <c r="AH19" i="8"/>
  <c r="AL19" i="8"/>
  <c r="AP19" i="8"/>
  <c r="AT19" i="8"/>
  <c r="AX19" i="8"/>
  <c r="BB19" i="8"/>
  <c r="BF19" i="8"/>
  <c r="AH20" i="8"/>
  <c r="AL20" i="8"/>
  <c r="AP20" i="8"/>
  <c r="AT20" i="8"/>
  <c r="AX20" i="8"/>
  <c r="BB20" i="8"/>
  <c r="BF20" i="8"/>
  <c r="AH21" i="8"/>
  <c r="AL21" i="8"/>
  <c r="AP21" i="8"/>
  <c r="AT21" i="8"/>
  <c r="AX21" i="8"/>
  <c r="BB21" i="8"/>
  <c r="BF21" i="8"/>
  <c r="AH22" i="8"/>
  <c r="AL22" i="8"/>
  <c r="AP22" i="8"/>
  <c r="AT22" i="8"/>
  <c r="AX22" i="8"/>
  <c r="BB22" i="8"/>
  <c r="BF22" i="8"/>
  <c r="AH23" i="8"/>
  <c r="AL23" i="8"/>
  <c r="AP23" i="8"/>
  <c r="AT23" i="8"/>
  <c r="AX23" i="8"/>
  <c r="BB23" i="8"/>
  <c r="BF23" i="8"/>
  <c r="AK25" i="8"/>
  <c r="AS25" i="8"/>
  <c r="BA25" i="8"/>
  <c r="AO26" i="8"/>
  <c r="AW26" i="8"/>
  <c r="BE26" i="8"/>
  <c r="B10" i="17" l="1"/>
  <c r="B9" i="17"/>
  <c r="P25" i="23"/>
  <c r="O25" i="23"/>
  <c r="N25" i="23"/>
  <c r="M25" i="23"/>
  <c r="L25" i="23"/>
  <c r="K25" i="23"/>
  <c r="P24" i="23"/>
  <c r="O24" i="23"/>
  <c r="N24" i="23"/>
  <c r="M24" i="23"/>
  <c r="L24" i="23"/>
  <c r="K24" i="23"/>
  <c r="P22" i="23"/>
  <c r="O22" i="23"/>
  <c r="N22" i="23"/>
  <c r="M22" i="23"/>
  <c r="L22" i="23"/>
  <c r="K22" i="23"/>
  <c r="P21" i="23"/>
  <c r="O21" i="23"/>
  <c r="N21" i="23"/>
  <c r="M21" i="23"/>
  <c r="L21" i="23"/>
  <c r="K21" i="23"/>
  <c r="P20" i="23"/>
  <c r="O20" i="23"/>
  <c r="N20" i="23"/>
  <c r="M20" i="23"/>
  <c r="L20" i="23"/>
  <c r="K20" i="23"/>
  <c r="P19" i="23"/>
  <c r="O19" i="23"/>
  <c r="N19" i="23"/>
  <c r="M19" i="23"/>
  <c r="L19" i="23"/>
  <c r="K19" i="23"/>
  <c r="P18" i="23"/>
  <c r="O18" i="23"/>
  <c r="N18" i="23"/>
  <c r="M18" i="23"/>
  <c r="L18" i="23"/>
  <c r="K18" i="23"/>
  <c r="P17" i="23"/>
  <c r="O17" i="23"/>
  <c r="N17" i="23"/>
  <c r="M17" i="23"/>
  <c r="L17" i="23"/>
  <c r="K17" i="23"/>
  <c r="P16" i="23"/>
  <c r="O16" i="23"/>
  <c r="N16" i="23"/>
  <c r="M16" i="23"/>
  <c r="L16" i="23"/>
  <c r="K16" i="23"/>
  <c r="P14" i="23"/>
  <c r="O14" i="23"/>
  <c r="N14" i="23"/>
  <c r="M14" i="23"/>
  <c r="L14" i="23"/>
  <c r="K14" i="23"/>
  <c r="P13" i="23"/>
  <c r="O13" i="23"/>
  <c r="N13" i="23"/>
  <c r="M13" i="23"/>
  <c r="L13" i="23"/>
  <c r="K13" i="23"/>
  <c r="P12" i="23"/>
  <c r="O12" i="23"/>
  <c r="N12" i="23"/>
  <c r="M12" i="23"/>
  <c r="L12" i="23"/>
  <c r="K12" i="23"/>
  <c r="P11" i="23"/>
  <c r="O11" i="23"/>
  <c r="N11" i="23"/>
  <c r="M11" i="23"/>
  <c r="L11" i="23"/>
  <c r="K11" i="23"/>
  <c r="P9" i="23"/>
  <c r="O9" i="23"/>
  <c r="N9" i="23"/>
  <c r="M9" i="23"/>
  <c r="L9" i="23"/>
  <c r="K9" i="23"/>
  <c r="P25" i="22"/>
  <c r="O25" i="22"/>
  <c r="N25" i="22"/>
  <c r="M25" i="22"/>
  <c r="L25" i="22"/>
  <c r="K25" i="22"/>
  <c r="P24" i="22"/>
  <c r="O24" i="22"/>
  <c r="N24" i="22"/>
  <c r="M24" i="22"/>
  <c r="L24" i="22"/>
  <c r="K24" i="22"/>
  <c r="P22" i="22"/>
  <c r="O22" i="22"/>
  <c r="N22" i="22"/>
  <c r="M22" i="22"/>
  <c r="L22" i="22"/>
  <c r="K22" i="22"/>
  <c r="P21" i="22"/>
  <c r="O21" i="22"/>
  <c r="N21" i="22"/>
  <c r="M21" i="22"/>
  <c r="L21" i="22"/>
  <c r="K21" i="22"/>
  <c r="P20" i="22"/>
  <c r="O20" i="22"/>
  <c r="N20" i="22"/>
  <c r="M20" i="22"/>
  <c r="L20" i="22"/>
  <c r="K20" i="22"/>
  <c r="P19" i="22"/>
  <c r="O19" i="22"/>
  <c r="N19" i="22"/>
  <c r="M19" i="22"/>
  <c r="L19" i="22"/>
  <c r="K19" i="22"/>
  <c r="P18" i="22"/>
  <c r="O18" i="22"/>
  <c r="N18" i="22"/>
  <c r="M18" i="22"/>
  <c r="L18" i="22"/>
  <c r="K18" i="22"/>
  <c r="P17" i="22"/>
  <c r="O17" i="22"/>
  <c r="N17" i="22"/>
  <c r="M17" i="22"/>
  <c r="L17" i="22"/>
  <c r="K17" i="22"/>
  <c r="P16" i="22"/>
  <c r="O16" i="22"/>
  <c r="N16" i="22"/>
  <c r="M16" i="22"/>
  <c r="L16" i="22"/>
  <c r="K16" i="22"/>
  <c r="P14" i="22"/>
  <c r="O14" i="22"/>
  <c r="N14" i="22"/>
  <c r="M14" i="22"/>
  <c r="L14" i="22"/>
  <c r="K14" i="22"/>
  <c r="P13" i="22"/>
  <c r="O13" i="22"/>
  <c r="N13" i="22"/>
  <c r="M13" i="22"/>
  <c r="L13" i="22"/>
  <c r="K13" i="22"/>
  <c r="P12" i="22"/>
  <c r="O12" i="22"/>
  <c r="N12" i="22"/>
  <c r="M12" i="22"/>
  <c r="L12" i="22"/>
  <c r="K12" i="22"/>
  <c r="P11" i="22"/>
  <c r="O11" i="22"/>
  <c r="N11" i="22"/>
  <c r="M11" i="22"/>
  <c r="L11" i="22"/>
  <c r="K11" i="22"/>
  <c r="O9" i="22"/>
  <c r="P9" i="22"/>
  <c r="N9" i="22"/>
  <c r="M9" i="22"/>
  <c r="L9" i="22"/>
  <c r="R23" i="21" l="1"/>
  <c r="R22" i="21"/>
  <c r="R21" i="21"/>
  <c r="R20" i="21"/>
  <c r="R19" i="21"/>
  <c r="R18" i="21"/>
  <c r="R17" i="21"/>
  <c r="R15" i="21"/>
  <c r="R14" i="21"/>
  <c r="R13" i="21"/>
  <c r="R12" i="21"/>
  <c r="R10" i="21"/>
  <c r="R25" i="21" l="1"/>
  <c r="R26" i="21"/>
  <c r="T10" i="21"/>
  <c r="V10" i="21"/>
  <c r="T12" i="21"/>
  <c r="V12" i="21"/>
  <c r="T13" i="21"/>
  <c r="V13" i="21"/>
  <c r="T14" i="21"/>
  <c r="V14" i="21"/>
  <c r="T15" i="21"/>
  <c r="V15" i="21"/>
  <c r="T17" i="21"/>
  <c r="V17" i="21"/>
  <c r="T18" i="21"/>
  <c r="V18" i="21"/>
  <c r="T19" i="21"/>
  <c r="V19" i="21"/>
  <c r="T20" i="21"/>
  <c r="V20" i="21"/>
  <c r="T21" i="21"/>
  <c r="V21" i="21"/>
  <c r="T22" i="21"/>
  <c r="V22" i="21"/>
  <c r="T23" i="21"/>
  <c r="V23" i="21"/>
  <c r="T25" i="21"/>
  <c r="V25" i="21"/>
  <c r="T26" i="21"/>
  <c r="V26" i="21"/>
  <c r="S10" i="21"/>
  <c r="U10" i="21"/>
  <c r="S12" i="21"/>
  <c r="U12" i="21"/>
  <c r="Q13" i="21"/>
  <c r="S13" i="21"/>
  <c r="U13" i="21"/>
  <c r="Q14" i="21"/>
  <c r="S14" i="21"/>
  <c r="U14" i="21"/>
  <c r="Q15" i="21"/>
  <c r="S15" i="21"/>
  <c r="U15" i="21"/>
  <c r="Q17" i="21"/>
  <c r="S17" i="21"/>
  <c r="U17" i="21"/>
  <c r="Q18" i="21"/>
  <c r="S18" i="21"/>
  <c r="U18" i="21"/>
  <c r="Q19" i="21"/>
  <c r="S19" i="21"/>
  <c r="U19" i="21"/>
  <c r="Q20" i="21"/>
  <c r="S20" i="21"/>
  <c r="U20" i="21"/>
  <c r="Q21" i="21"/>
  <c r="S21" i="21"/>
  <c r="U21" i="21"/>
  <c r="Q22" i="21"/>
  <c r="S22" i="21"/>
  <c r="U22" i="21"/>
  <c r="Q23" i="21"/>
  <c r="S23" i="21"/>
  <c r="U23" i="21"/>
  <c r="Q25" i="21"/>
  <c r="Q26" i="21"/>
  <c r="S25" i="21"/>
  <c r="U25" i="21"/>
  <c r="S26" i="21"/>
  <c r="U26" i="21"/>
  <c r="AH26" i="12" l="1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J25" i="11"/>
  <c r="I25" i="11"/>
  <c r="H25" i="11"/>
  <c r="J24" i="11"/>
  <c r="I24" i="11"/>
  <c r="H24" i="11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6" i="7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L25" i="6"/>
  <c r="K25" i="6"/>
  <c r="J25" i="6"/>
  <c r="I25" i="6"/>
  <c r="L24" i="6"/>
  <c r="K24" i="6"/>
  <c r="J24" i="6"/>
  <c r="I24" i="6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L25" i="2"/>
  <c r="K25" i="2"/>
  <c r="J25" i="2"/>
  <c r="I25" i="2"/>
  <c r="L24" i="2"/>
  <c r="K24" i="2"/>
  <c r="J24" i="2"/>
  <c r="I24" i="2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25" i="1"/>
  <c r="I25" i="1"/>
  <c r="H25" i="1"/>
  <c r="J24" i="1"/>
  <c r="I24" i="1"/>
  <c r="H24" i="1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26" i="15"/>
  <c r="W26" i="15"/>
  <c r="V26" i="15"/>
  <c r="X25" i="15"/>
  <c r="W25" i="15"/>
  <c r="V25" i="15"/>
  <c r="N10" i="15" l="1"/>
  <c r="P10" i="15"/>
  <c r="R10" i="15"/>
  <c r="O10" i="15"/>
  <c r="Q10" i="15"/>
  <c r="S10" i="15"/>
  <c r="AO23" i="9" l="1"/>
  <c r="AI23" i="9"/>
  <c r="AE23" i="9"/>
  <c r="Y23" i="9"/>
  <c r="AO22" i="9"/>
  <c r="AI22" i="9"/>
  <c r="AE22" i="9"/>
  <c r="Y22" i="9"/>
  <c r="AO21" i="9"/>
  <c r="AI21" i="9"/>
  <c r="AE21" i="9"/>
  <c r="Y21" i="9"/>
  <c r="AO20" i="9"/>
  <c r="AI20" i="9"/>
  <c r="AE20" i="9"/>
  <c r="Y20" i="9"/>
  <c r="AO19" i="9"/>
  <c r="AI19" i="9"/>
  <c r="AE19" i="9"/>
  <c r="Y19" i="9"/>
  <c r="AO18" i="9"/>
  <c r="AI18" i="9"/>
  <c r="AE18" i="9"/>
  <c r="Y18" i="9"/>
  <c r="AO17" i="9"/>
  <c r="AI17" i="9"/>
  <c r="AE17" i="9"/>
  <c r="Y17" i="9"/>
  <c r="AO15" i="9"/>
  <c r="AI15" i="9"/>
  <c r="AE15" i="9"/>
  <c r="Y15" i="9"/>
  <c r="AO14" i="9"/>
  <c r="AI14" i="9"/>
  <c r="AE14" i="9"/>
  <c r="Y14" i="9"/>
  <c r="AO13" i="9"/>
  <c r="AI13" i="9"/>
  <c r="AE13" i="9"/>
  <c r="Y13" i="9"/>
  <c r="AO12" i="9"/>
  <c r="AI12" i="9"/>
  <c r="AE12" i="9"/>
  <c r="Y12" i="9"/>
  <c r="AO10" i="9"/>
  <c r="AI10" i="9"/>
  <c r="AE10" i="9"/>
  <c r="Y10" i="9"/>
  <c r="AA10" i="9" l="1"/>
  <c r="AC10" i="9"/>
  <c r="AG10" i="9"/>
  <c r="AK10" i="9"/>
  <c r="AM10" i="9"/>
  <c r="AQ10" i="9"/>
  <c r="AA12" i="9"/>
  <c r="AC12" i="9"/>
  <c r="AG12" i="9"/>
  <c r="AK12" i="9"/>
  <c r="AM12" i="9"/>
  <c r="AQ12" i="9"/>
  <c r="AA13" i="9"/>
  <c r="AC13" i="9"/>
  <c r="AG13" i="9"/>
  <c r="AK13" i="9"/>
  <c r="AM13" i="9"/>
  <c r="AQ13" i="9"/>
  <c r="AA14" i="9"/>
  <c r="AC14" i="9"/>
  <c r="AG14" i="9"/>
  <c r="AK14" i="9"/>
  <c r="AM14" i="9"/>
  <c r="AQ14" i="9"/>
  <c r="AA15" i="9"/>
  <c r="AC15" i="9"/>
  <c r="AG15" i="9"/>
  <c r="AK15" i="9"/>
  <c r="AM15" i="9"/>
  <c r="AQ15" i="9"/>
  <c r="AA17" i="9"/>
  <c r="AC17" i="9"/>
  <c r="AG17" i="9"/>
  <c r="AK17" i="9"/>
  <c r="AM17" i="9"/>
  <c r="AQ17" i="9"/>
  <c r="AA18" i="9"/>
  <c r="AC18" i="9"/>
  <c r="AG18" i="9"/>
  <c r="AK18" i="9"/>
  <c r="AM18" i="9"/>
  <c r="AQ18" i="9"/>
  <c r="AA19" i="9"/>
  <c r="AC19" i="9"/>
  <c r="AG19" i="9"/>
  <c r="AK19" i="9"/>
  <c r="AM19" i="9"/>
  <c r="AQ19" i="9"/>
  <c r="AA20" i="9"/>
  <c r="AC20" i="9"/>
  <c r="AG20" i="9"/>
  <c r="AK20" i="9"/>
  <c r="AM20" i="9"/>
  <c r="AQ20" i="9"/>
  <c r="AA21" i="9"/>
  <c r="AC21" i="9"/>
  <c r="AG21" i="9"/>
  <c r="AK21" i="9"/>
  <c r="AM21" i="9"/>
  <c r="AQ21" i="9"/>
  <c r="AA22" i="9"/>
  <c r="AC22" i="9"/>
  <c r="AG22" i="9"/>
  <c r="AK22" i="9"/>
  <c r="AM22" i="9"/>
  <c r="AQ22" i="9"/>
  <c r="AA23" i="9"/>
  <c r="AC23" i="9"/>
  <c r="AG23" i="9"/>
  <c r="AK23" i="9"/>
  <c r="Z10" i="9"/>
  <c r="AB10" i="9"/>
  <c r="AD10" i="9"/>
  <c r="AF10" i="9"/>
  <c r="AH10" i="9"/>
  <c r="AJ10" i="9"/>
  <c r="AL10" i="9"/>
  <c r="AN10" i="9"/>
  <c r="AP10" i="9"/>
  <c r="AR10" i="9"/>
  <c r="Z12" i="9"/>
  <c r="AB12" i="9"/>
  <c r="AD12" i="9"/>
  <c r="AF12" i="9"/>
  <c r="AH12" i="9"/>
  <c r="AJ12" i="9"/>
  <c r="AL12" i="9"/>
  <c r="AN12" i="9"/>
  <c r="AP12" i="9"/>
  <c r="AR12" i="9"/>
  <c r="Z13" i="9"/>
  <c r="AB13" i="9"/>
  <c r="AD13" i="9"/>
  <c r="AF13" i="9"/>
  <c r="AH13" i="9"/>
  <c r="AJ13" i="9"/>
  <c r="AL13" i="9"/>
  <c r="AN13" i="9"/>
  <c r="AP13" i="9"/>
  <c r="AR13" i="9"/>
  <c r="Z14" i="9"/>
  <c r="AB14" i="9"/>
  <c r="AD14" i="9"/>
  <c r="AF14" i="9"/>
  <c r="AH14" i="9"/>
  <c r="AJ14" i="9"/>
  <c r="AL14" i="9"/>
  <c r="AN14" i="9"/>
  <c r="AP14" i="9"/>
  <c r="AR14" i="9"/>
  <c r="Z15" i="9"/>
  <c r="AB15" i="9"/>
  <c r="AD15" i="9"/>
  <c r="AF15" i="9"/>
  <c r="AH15" i="9"/>
  <c r="AJ15" i="9"/>
  <c r="AL15" i="9"/>
  <c r="AN15" i="9"/>
  <c r="AP15" i="9"/>
  <c r="AR15" i="9"/>
  <c r="Z17" i="9"/>
  <c r="AB17" i="9"/>
  <c r="AD17" i="9"/>
  <c r="AF17" i="9"/>
  <c r="AH17" i="9"/>
  <c r="AJ17" i="9"/>
  <c r="AL17" i="9"/>
  <c r="AN17" i="9"/>
  <c r="AP17" i="9"/>
  <c r="AR17" i="9"/>
  <c r="Z18" i="9"/>
  <c r="AB18" i="9"/>
  <c r="AD18" i="9"/>
  <c r="AF18" i="9"/>
  <c r="AH18" i="9"/>
  <c r="AJ18" i="9"/>
  <c r="AL18" i="9"/>
  <c r="AN18" i="9"/>
  <c r="AP18" i="9"/>
  <c r="AR18" i="9"/>
  <c r="Z19" i="9"/>
  <c r="AB19" i="9"/>
  <c r="AD19" i="9"/>
  <c r="AF19" i="9"/>
  <c r="AH19" i="9"/>
  <c r="AJ19" i="9"/>
  <c r="AL19" i="9"/>
  <c r="AN19" i="9"/>
  <c r="AP19" i="9"/>
  <c r="AR19" i="9"/>
  <c r="Z20" i="9"/>
  <c r="AB20" i="9"/>
  <c r="AD20" i="9"/>
  <c r="AF20" i="9"/>
  <c r="AH20" i="9"/>
  <c r="AJ20" i="9"/>
  <c r="AL20" i="9"/>
  <c r="AN20" i="9"/>
  <c r="Z21" i="9"/>
  <c r="AB21" i="9"/>
  <c r="Z23" i="9"/>
  <c r="AB23" i="9"/>
  <c r="AP20" i="9"/>
  <c r="AR20" i="9"/>
  <c r="AD21" i="9"/>
  <c r="AF21" i="9"/>
  <c r="AH21" i="9"/>
  <c r="AJ21" i="9"/>
  <c r="AL21" i="9"/>
  <c r="AN21" i="9"/>
  <c r="AP21" i="9"/>
  <c r="AR21" i="9"/>
  <c r="Z22" i="9"/>
  <c r="AB22" i="9"/>
  <c r="AD22" i="9"/>
  <c r="AF22" i="9"/>
  <c r="AH22" i="9"/>
  <c r="AJ22" i="9"/>
  <c r="AL22" i="9"/>
  <c r="AN22" i="9"/>
  <c r="AP22" i="9"/>
  <c r="AR22" i="9"/>
  <c r="AD23" i="9"/>
  <c r="AF23" i="9"/>
  <c r="AH23" i="9"/>
  <c r="AJ23" i="9"/>
  <c r="AL23" i="9"/>
  <c r="AN23" i="9"/>
  <c r="AP23" i="9"/>
  <c r="AR23" i="9"/>
  <c r="AM23" i="9"/>
  <c r="AQ23" i="9"/>
  <c r="B8" i="17" l="1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AL22" i="5"/>
  <c r="W14" i="3"/>
  <c r="AJ18" i="5"/>
  <c r="AI23" i="5"/>
  <c r="V18" i="12"/>
  <c r="X17" i="12"/>
  <c r="U21" i="12"/>
  <c r="AG22" i="12"/>
  <c r="AF19" i="12"/>
  <c r="AG23" i="12"/>
  <c r="AF20" i="12"/>
  <c r="AH21" i="12"/>
  <c r="AH12" i="12"/>
  <c r="AD17" i="12"/>
  <c r="AA20" i="12"/>
  <c r="Z17" i="12"/>
  <c r="Y18" i="12"/>
  <c r="V14" i="7"/>
  <c r="W13" i="7"/>
  <c r="O14" i="7"/>
  <c r="P13" i="7"/>
  <c r="Q12" i="7"/>
  <c r="Z23" i="5"/>
  <c r="AB21" i="5"/>
  <c r="Z18" i="5"/>
  <c r="Y13" i="5"/>
  <c r="AF12" i="5"/>
  <c r="AR15" i="5"/>
  <c r="S10" i="3"/>
  <c r="AL15" i="5"/>
  <c r="AH10" i="12"/>
  <c r="AQ13" i="5"/>
  <c r="AA12" i="12"/>
  <c r="T15" i="3"/>
  <c r="X10" i="7"/>
  <c r="P10" i="7"/>
  <c r="AK14" i="5"/>
  <c r="AE15" i="5"/>
  <c r="AD13" i="5"/>
  <c r="AF10" i="5"/>
  <c r="W17" i="15" l="1"/>
  <c r="AR14" i="5"/>
  <c r="O15" i="3"/>
  <c r="Y12" i="5"/>
  <c r="AB20" i="5"/>
  <c r="AB17" i="5"/>
  <c r="Z19" i="5"/>
  <c r="AA22" i="5"/>
  <c r="AB19" i="12"/>
  <c r="AC22" i="12"/>
  <c r="Z21" i="12"/>
  <c r="Y23" i="12"/>
  <c r="AG18" i="12"/>
  <c r="T22" i="12"/>
  <c r="T20" i="12"/>
  <c r="V19" i="12"/>
  <c r="W23" i="12"/>
  <c r="X15" i="3"/>
  <c r="S15" i="3"/>
  <c r="P15" i="3"/>
  <c r="AL14" i="5"/>
  <c r="AE13" i="5"/>
  <c r="AA12" i="5"/>
  <c r="AA13" i="5"/>
  <c r="AA18" i="5"/>
  <c r="Y20" i="5"/>
  <c r="AA21" i="5"/>
  <c r="AC12" i="5"/>
  <c r="Y17" i="5"/>
  <c r="AB18" i="5"/>
  <c r="Z20" i="5"/>
  <c r="AC21" i="5"/>
  <c r="AA23" i="5"/>
  <c r="AC19" i="5"/>
  <c r="AC23" i="5"/>
  <c r="Z12" i="5"/>
  <c r="Y18" i="5"/>
  <c r="AB19" i="5"/>
  <c r="Z21" i="5"/>
  <c r="AC22" i="5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H16" i="11"/>
  <c r="I11" i="11"/>
  <c r="AB23" i="12"/>
  <c r="AC19" i="12"/>
  <c r="Y19" i="12"/>
  <c r="Z22" i="12"/>
  <c r="AB17" i="12"/>
  <c r="Z19" i="12"/>
  <c r="AC20" i="12"/>
  <c r="AA22" i="12"/>
  <c r="Y12" i="12"/>
  <c r="AC17" i="12"/>
  <c r="AA19" i="12"/>
  <c r="Y21" i="12"/>
  <c r="AB22" i="12"/>
  <c r="AD12" i="12"/>
  <c r="AF23" i="12"/>
  <c r="AD22" i="12"/>
  <c r="AD18" i="12"/>
  <c r="AE21" i="12"/>
  <c r="AG10" i="12"/>
  <c r="AE18" i="12"/>
  <c r="AH19" i="12"/>
  <c r="AF21" i="12"/>
  <c r="AD23" i="12"/>
  <c r="AD10" i="12"/>
  <c r="AG17" i="12"/>
  <c r="AE19" i="12"/>
  <c r="AH20" i="12"/>
  <c r="AF22" i="12"/>
  <c r="X22" i="12"/>
  <c r="T18" i="12"/>
  <c r="T17" i="12"/>
  <c r="W18" i="12"/>
  <c r="U20" i="12"/>
  <c r="W21" i="12"/>
  <c r="U23" i="12"/>
  <c r="T19" i="12"/>
  <c r="U17" i="12"/>
  <c r="X18" i="12"/>
  <c r="V20" i="12"/>
  <c r="V21" i="12"/>
  <c r="U22" i="12"/>
  <c r="T23" i="12"/>
  <c r="X23" i="12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J15" i="5"/>
  <c r="AK22" i="5"/>
  <c r="AJ19" i="5"/>
  <c r="AJ14" i="5"/>
  <c r="AK23" i="5"/>
  <c r="AM23" i="5"/>
  <c r="H20" i="1"/>
  <c r="AI22" i="5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J11" i="11"/>
  <c r="AO14" i="5"/>
  <c r="P10" i="3"/>
  <c r="O10" i="3"/>
  <c r="AK15" i="5"/>
  <c r="AI15" i="5"/>
  <c r="AB12" i="5"/>
  <c r="AC20" i="5"/>
  <c r="Z13" i="5"/>
  <c r="Y19" i="5"/>
  <c r="Y23" i="5"/>
  <c r="AB13" i="5"/>
  <c r="AC17" i="5"/>
  <c r="AA19" i="5"/>
  <c r="Y21" i="5"/>
  <c r="AB22" i="5"/>
  <c r="AA17" i="5"/>
  <c r="Z22" i="5"/>
  <c r="AC13" i="5"/>
  <c r="Z17" i="5"/>
  <c r="AC18" i="5"/>
  <c r="AA20" i="5"/>
  <c r="Y22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J19" i="11"/>
  <c r="H17" i="11"/>
  <c r="I18" i="11"/>
  <c r="I19" i="11"/>
  <c r="J12" i="11"/>
  <c r="J16" i="11"/>
  <c r="H13" i="11"/>
  <c r="H9" i="11"/>
  <c r="Z12" i="12"/>
  <c r="Z18" i="12"/>
  <c r="AC18" i="12"/>
  <c r="Y22" i="12"/>
  <c r="AA21" i="12"/>
  <c r="AA17" i="12"/>
  <c r="AB20" i="12"/>
  <c r="AC23" i="12"/>
  <c r="AB12" i="12"/>
  <c r="AA18" i="12"/>
  <c r="Y20" i="12"/>
  <c r="AB21" i="12"/>
  <c r="Z23" i="12"/>
  <c r="AC12" i="12"/>
  <c r="Y17" i="12"/>
  <c r="AB18" i="12"/>
  <c r="Z20" i="12"/>
  <c r="AC21" i="12"/>
  <c r="AA23" i="12"/>
  <c r="AE10" i="12"/>
  <c r="AE17" i="12"/>
  <c r="AH17" i="12"/>
  <c r="AD21" i="12"/>
  <c r="AE20" i="12"/>
  <c r="AF10" i="12"/>
  <c r="AH18" i="12"/>
  <c r="AE12" i="12"/>
  <c r="AG19" i="12"/>
  <c r="AH22" i="12"/>
  <c r="AF12" i="12"/>
  <c r="AF17" i="12"/>
  <c r="AD19" i="12"/>
  <c r="AG20" i="12"/>
  <c r="AE22" i="12"/>
  <c r="AH23" i="12"/>
  <c r="AG12" i="12"/>
  <c r="AF18" i="12"/>
  <c r="AD20" i="12"/>
  <c r="AG21" i="12"/>
  <c r="AE23" i="12"/>
  <c r="W19" i="12"/>
  <c r="W17" i="12"/>
  <c r="U19" i="12"/>
  <c r="X20" i="12"/>
  <c r="V22" i="12"/>
  <c r="V17" i="12"/>
  <c r="W20" i="12"/>
  <c r="U18" i="12"/>
  <c r="X19" i="12"/>
  <c r="T21" i="12"/>
  <c r="X21" i="12"/>
  <c r="W22" i="12"/>
  <c r="V23" i="12"/>
  <c r="AD10" i="5"/>
  <c r="AH10" i="5"/>
  <c r="AG12" i="5"/>
  <c r="AF13" i="5"/>
  <c r="AF15" i="5"/>
  <c r="AG10" i="5"/>
  <c r="AH12" i="5"/>
  <c r="AG15" i="5"/>
  <c r="Q10" i="3"/>
  <c r="Q15" i="3"/>
  <c r="R10" i="3"/>
  <c r="J14" i="2"/>
  <c r="AP13" i="5"/>
  <c r="AQ14" i="5"/>
  <c r="AP15" i="5"/>
  <c r="AO13" i="5"/>
  <c r="AP14" i="5"/>
  <c r="AO15" i="5"/>
  <c r="T10" i="7"/>
  <c r="T13" i="7"/>
  <c r="W14" i="7"/>
  <c r="J19" i="1"/>
  <c r="H16" i="1"/>
  <c r="I21" i="1"/>
  <c r="V15" i="3"/>
  <c r="T14" i="3"/>
  <c r="X14" i="3"/>
  <c r="W15" i="3"/>
  <c r="AL18" i="5"/>
  <c r="AJ23" i="5"/>
  <c r="AK18" i="5"/>
  <c r="AM15" i="5"/>
  <c r="AJ22" i="5"/>
  <c r="AM22" i="5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S17" i="7"/>
  <c r="O22" i="7"/>
  <c r="S19" i="7"/>
  <c r="O23" i="7"/>
  <c r="AH17" i="5"/>
  <c r="AF19" i="5"/>
  <c r="AG22" i="5"/>
  <c r="S18" i="3"/>
  <c r="R20" i="3"/>
  <c r="S23" i="3"/>
  <c r="AP17" i="5"/>
  <c r="AO18" i="5"/>
  <c r="AR19" i="5"/>
  <c r="AP21" i="5"/>
  <c r="AN23" i="5"/>
  <c r="U18" i="7"/>
  <c r="X19" i="7"/>
  <c r="V21" i="7"/>
  <c r="X23" i="7"/>
  <c r="W18" i="3"/>
  <c r="V19" i="3"/>
  <c r="U20" i="3"/>
  <c r="X21" i="3"/>
  <c r="V23" i="3"/>
  <c r="R15" i="7"/>
  <c r="AA15" i="5"/>
  <c r="R12" i="3"/>
  <c r="P14" i="3"/>
  <c r="I11" i="6"/>
  <c r="AB15" i="12"/>
  <c r="X15" i="12"/>
  <c r="AL13" i="5"/>
  <c r="O13" i="3"/>
  <c r="I13" i="6"/>
  <c r="AE15" i="12"/>
  <c r="Q18" i="7" l="1"/>
  <c r="I20" i="11"/>
  <c r="AO12" i="5"/>
  <c r="AD14" i="12"/>
  <c r="W22" i="3"/>
  <c r="X17" i="3"/>
  <c r="W20" i="7"/>
  <c r="V17" i="7"/>
  <c r="X22" i="7"/>
  <c r="AO22" i="5"/>
  <c r="AQ20" i="5"/>
  <c r="P22" i="3"/>
  <c r="S19" i="3"/>
  <c r="Q17" i="3"/>
  <c r="S22" i="3"/>
  <c r="P21" i="3"/>
  <c r="AF23" i="5"/>
  <c r="AH21" i="5"/>
  <c r="AE20" i="5"/>
  <c r="AG18" i="5"/>
  <c r="Q21" i="7"/>
  <c r="P18" i="7"/>
  <c r="Q20" i="7"/>
  <c r="X19" i="3"/>
  <c r="P23" i="3"/>
  <c r="L11" i="2"/>
  <c r="I12" i="11"/>
  <c r="I21" i="11"/>
  <c r="L19" i="6"/>
  <c r="L14" i="6"/>
  <c r="K11" i="6"/>
  <c r="AK19" i="5"/>
  <c r="L18" i="6"/>
  <c r="K18" i="6"/>
  <c r="I12" i="2"/>
  <c r="I9" i="2"/>
  <c r="K13" i="2"/>
  <c r="AH14" i="12"/>
  <c r="T17" i="3"/>
  <c r="U22" i="3"/>
  <c r="V22" i="3"/>
  <c r="U19" i="3"/>
  <c r="V18" i="3"/>
  <c r="T23" i="7"/>
  <c r="W23" i="7"/>
  <c r="U21" i="7"/>
  <c r="X18" i="7"/>
  <c r="T18" i="7"/>
  <c r="AR23" i="5"/>
  <c r="AN19" i="5"/>
  <c r="AR22" i="5"/>
  <c r="AN22" i="5"/>
  <c r="AO17" i="5"/>
  <c r="O19" i="3"/>
  <c r="R23" i="3"/>
  <c r="O22" i="3"/>
  <c r="R19" i="3"/>
  <c r="P17" i="3"/>
  <c r="AD21" i="5"/>
  <c r="AD17" i="5"/>
  <c r="AF22" i="5"/>
  <c r="AH20" i="5"/>
  <c r="AD20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W18" i="7"/>
  <c r="U23" i="7"/>
  <c r="W21" i="7"/>
  <c r="T20" i="7"/>
  <c r="V18" i="7"/>
  <c r="AQ22" i="5"/>
  <c r="AO20" i="5"/>
  <c r="AQ18" i="5"/>
  <c r="AO23" i="5"/>
  <c r="AQ21" i="5"/>
  <c r="AO19" i="5"/>
  <c r="AQ17" i="5"/>
  <c r="I19" i="2"/>
  <c r="I17" i="2"/>
  <c r="R22" i="3"/>
  <c r="P20" i="3"/>
  <c r="R18" i="3"/>
  <c r="S17" i="3"/>
  <c r="O17" i="3"/>
  <c r="R21" i="3"/>
  <c r="O20" i="3"/>
  <c r="Q18" i="3"/>
  <c r="AE22" i="5"/>
  <c r="AG20" i="5"/>
  <c r="AE18" i="5"/>
  <c r="AF17" i="5"/>
  <c r="AH22" i="5"/>
  <c r="AD22" i="5"/>
  <c r="AF20" i="5"/>
  <c r="AH18" i="5"/>
  <c r="AD18" i="5"/>
  <c r="S23" i="7"/>
  <c r="R20" i="7"/>
  <c r="O19" i="7"/>
  <c r="Q23" i="7"/>
  <c r="P20" i="7"/>
  <c r="S20" i="7"/>
  <c r="R17" i="7"/>
  <c r="H22" i="11"/>
  <c r="AP12" i="5"/>
  <c r="J13" i="2"/>
  <c r="P13" i="3"/>
  <c r="U15" i="12"/>
  <c r="AH15" i="12"/>
  <c r="AA15" i="12"/>
  <c r="I22" i="11"/>
  <c r="P21" i="7"/>
  <c r="Q22" i="7"/>
  <c r="S12" i="3"/>
  <c r="Q14" i="3"/>
  <c r="I19" i="1"/>
  <c r="J16" i="1"/>
  <c r="L14" i="2"/>
  <c r="AR12" i="5"/>
  <c r="AM13" i="5"/>
  <c r="H21" i="1"/>
  <c r="J22" i="1"/>
  <c r="I17" i="1"/>
  <c r="H11" i="1"/>
  <c r="W21" i="3"/>
  <c r="J18" i="1"/>
  <c r="I11" i="1"/>
  <c r="AR18" i="5"/>
  <c r="J9" i="2"/>
  <c r="Q21" i="3"/>
  <c r="Q12" i="3"/>
  <c r="P12" i="3"/>
  <c r="AG15" i="12"/>
  <c r="AG14" i="12"/>
  <c r="AF14" i="12"/>
  <c r="W15" i="12"/>
  <c r="I13" i="11"/>
  <c r="J9" i="11"/>
  <c r="H19" i="11"/>
  <c r="J18" i="11"/>
  <c r="I17" i="11"/>
  <c r="I16" i="11"/>
  <c r="R23" i="7"/>
  <c r="Q15" i="7"/>
  <c r="L11" i="6"/>
  <c r="K13" i="6"/>
  <c r="J13" i="6"/>
  <c r="I19" i="6"/>
  <c r="AB15" i="5"/>
  <c r="Q13" i="3"/>
  <c r="O12" i="3"/>
  <c r="H19" i="1"/>
  <c r="I14" i="6"/>
  <c r="AI13" i="5"/>
  <c r="H14" i="11"/>
  <c r="I9" i="1"/>
  <c r="J14" i="1"/>
  <c r="AN12" i="5"/>
  <c r="T21" i="3"/>
  <c r="U23" i="3"/>
  <c r="X20" i="3"/>
  <c r="T20" i="3"/>
  <c r="W17" i="3"/>
  <c r="T19" i="7"/>
  <c r="T22" i="7"/>
  <c r="V20" i="7"/>
  <c r="W19" i="7"/>
  <c r="U17" i="7"/>
  <c r="AQ23" i="5"/>
  <c r="AO21" i="5"/>
  <c r="AP20" i="5"/>
  <c r="AQ19" i="5"/>
  <c r="AN18" i="5"/>
  <c r="K22" i="2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P22" i="5"/>
  <c r="AR20" i="5"/>
  <c r="AN20" i="5"/>
  <c r="AP18" i="5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T15" i="7"/>
  <c r="W15" i="7"/>
  <c r="AJ13" i="5"/>
  <c r="AK13" i="5"/>
  <c r="W20" i="3"/>
  <c r="H12" i="1"/>
  <c r="L9" i="2"/>
  <c r="K19" i="2"/>
  <c r="I13" i="2"/>
  <c r="I11" i="2"/>
  <c r="S14" i="3"/>
  <c r="P19" i="3"/>
  <c r="T15" i="12"/>
  <c r="V15" i="12"/>
  <c r="AE14" i="12"/>
  <c r="AF15" i="12"/>
  <c r="AC15" i="12"/>
  <c r="H12" i="11"/>
  <c r="H21" i="11"/>
  <c r="J17" i="11"/>
  <c r="J22" i="11"/>
  <c r="R19" i="7"/>
  <c r="S15" i="7"/>
  <c r="P15" i="7"/>
  <c r="J11" i="6"/>
  <c r="I21" i="6"/>
  <c r="Y15" i="5"/>
  <c r="I13" i="1"/>
  <c r="R13" i="3"/>
  <c r="K14" i="2"/>
  <c r="J12" i="2"/>
  <c r="I18" i="1"/>
  <c r="J13" i="1"/>
  <c r="H17" i="1"/>
  <c r="L13" i="2"/>
  <c r="L12" i="2"/>
  <c r="J11" i="2"/>
  <c r="K12" i="2"/>
  <c r="K9" i="2"/>
  <c r="O23" i="3"/>
  <c r="P18" i="3"/>
  <c r="O14" i="3"/>
  <c r="R14" i="3"/>
  <c r="AD15" i="12"/>
  <c r="Z15" i="12"/>
  <c r="Y15" i="12"/>
  <c r="H18" i="11"/>
  <c r="I14" i="11"/>
  <c r="I9" i="11"/>
  <c r="J13" i="11"/>
  <c r="J21" i="11"/>
  <c r="H20" i="11"/>
  <c r="J20" i="11"/>
  <c r="P17" i="7"/>
  <c r="O15" i="7"/>
  <c r="L20" i="6"/>
  <c r="L16" i="6"/>
  <c r="I18" i="6"/>
  <c r="K20" i="6"/>
  <c r="K16" i="6"/>
  <c r="I20" i="6"/>
  <c r="I9" i="6"/>
  <c r="AC15" i="5"/>
  <c r="Z15" i="5"/>
  <c r="S13" i="3"/>
  <c r="J20" i="1"/>
  <c r="J14" i="11"/>
  <c r="H11" i="11"/>
  <c r="K11" i="2"/>
  <c r="L13" i="6"/>
  <c r="I14" i="2"/>
  <c r="AQ12" i="5"/>
  <c r="AM21" i="5" l="1"/>
  <c r="AK21" i="5"/>
  <c r="AL21" i="5"/>
  <c r="AJ21" i="5"/>
  <c r="AI21" i="5"/>
  <c r="AJ20" i="5"/>
  <c r="AM20" i="5"/>
  <c r="AK20" i="5"/>
  <c r="AL20" i="5"/>
  <c r="AI20" i="5"/>
  <c r="V10" i="3"/>
  <c r="T10" i="3"/>
  <c r="U10" i="3"/>
  <c r="X10" i="3"/>
  <c r="W10" i="3"/>
  <c r="J12" i="6"/>
  <c r="L12" i="6"/>
  <c r="I12" i="6"/>
  <c r="K12" i="6"/>
  <c r="Z14" i="12"/>
  <c r="Y14" i="12"/>
  <c r="AC14" i="12"/>
  <c r="AB14" i="12"/>
  <c r="AA14" i="12"/>
  <c r="T12" i="3"/>
  <c r="U12" i="3"/>
  <c r="V12" i="3"/>
  <c r="X12" i="3"/>
  <c r="W12" i="3"/>
  <c r="U14" i="12"/>
  <c r="V14" i="12"/>
  <c r="X14" i="12"/>
  <c r="T14" i="12"/>
  <c r="W14" i="12"/>
  <c r="AE13" i="12"/>
  <c r="AD13" i="12"/>
  <c r="AH13" i="12"/>
  <c r="AF13" i="12"/>
  <c r="AG13" i="12"/>
  <c r="V13" i="12"/>
  <c r="X13" i="12"/>
  <c r="W13" i="12"/>
  <c r="T13" i="12"/>
  <c r="U13" i="12"/>
  <c r="J9" i="1"/>
  <c r="V15" i="7"/>
  <c r="U15" i="7"/>
  <c r="J17" i="2"/>
  <c r="J22" i="2"/>
  <c r="T13" i="3"/>
  <c r="W13" i="3"/>
  <c r="V13" i="3"/>
  <c r="X13" i="3"/>
  <c r="U13" i="3"/>
  <c r="AG14" i="5"/>
  <c r="AF14" i="5"/>
  <c r="AH14" i="5"/>
  <c r="AE14" i="5"/>
  <c r="AD14" i="5"/>
  <c r="Y13" i="12"/>
  <c r="AC13" i="12"/>
  <c r="AA13" i="12"/>
  <c r="AB13" i="12"/>
  <c r="Z13" i="12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AB10" i="12"/>
  <c r="AC10" i="12"/>
  <c r="AA10" i="12"/>
  <c r="Y10" i="12"/>
  <c r="Z10" i="12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  <c r="T12" i="12" l="1"/>
  <c r="X12" i="12"/>
  <c r="W12" i="12"/>
  <c r="U12" i="12"/>
  <c r="V12" i="12"/>
  <c r="X10" i="12"/>
  <c r="W10" i="12"/>
  <c r="U10" i="12"/>
  <c r="T10" i="12"/>
  <c r="V10" i="12"/>
</calcChain>
</file>

<file path=xl/sharedStrings.xml><?xml version="1.0" encoding="utf-8"?>
<sst xmlns="http://schemas.openxmlformats.org/spreadsheetml/2006/main" count="1273" uniqueCount="135">
  <si>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</si>
  <si>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</si>
  <si>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</si>
  <si>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</si>
  <si>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</si>
  <si>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</si>
  <si>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</si>
  <si>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</si>
  <si>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</si>
  <si>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</si>
  <si>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</si>
  <si>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</si>
  <si>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</si>
  <si>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</si>
  <si>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</si>
  <si>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</si>
  <si>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</si>
  <si>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</si>
  <si>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</si>
  <si>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</si>
  <si>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</si>
  <si>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</si>
  <si>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</si>
  <si>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</si>
  <si>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</si>
  <si>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</si>
  <si>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</si>
  <si>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</si>
  <si>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</si>
  <si>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</si>
  <si>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</si>
  <si>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</si>
  <si>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</si>
  <si>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</si>
  <si>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</si>
  <si>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</si>
  <si>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</si>
  <si>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</si>
  <si>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Sim</t>
  </si>
  <si>
    <t>Não</t>
  </si>
  <si>
    <t>Crédito de instituições financeiras</t>
  </si>
  <si>
    <t>Crédito de fornecedores</t>
  </si>
  <si>
    <t>Outro</t>
  </si>
  <si>
    <t>Mais gravosas</t>
  </si>
  <si>
    <t>Semelhantes</t>
  </si>
  <si>
    <t>Mais favoráveis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</si>
  <si>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</si>
  <si>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</si>
  <si>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</si>
  <si>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</si>
  <si>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</si>
  <si>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</si>
  <si>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</si>
  <si>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</si>
  <si>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</si>
  <si>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</si>
  <si>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</si>
  <si>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</si>
  <si>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</si>
  <si>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</si>
  <si>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</si>
  <si>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</si>
  <si>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</si>
  <si>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</si>
  <si>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</si>
  <si>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</si>
  <si>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</si>
  <si>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</si>
  <si>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</si>
  <si>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</si>
  <si>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</si>
  <si>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</si>
  <si>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</si>
  <si>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</si>
  <si>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</si>
  <si>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</si>
  <si>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</si>
  <si>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</si>
  <si>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</si>
  <si>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</si>
  <si>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</si>
  <si>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Não elegível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</si>
  <si>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</si>
  <si>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</si>
  <si>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</si>
  <si>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</si>
  <si>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</si>
  <si>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</si>
  <si>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Muito relevante</t>
  </si>
  <si>
    <t>Relevante</t>
  </si>
  <si>
    <t>Pouco ou nada relevante</t>
  </si>
  <si>
    <t>Quadro 1. Qual a situação que melhor descreve a sua empresa no momento de resposta a este questionário?</t>
  </si>
  <si>
    <t>Quadro 2. Qual o impacto dos seguintes motivos para o encerramento definitivo da sua empresa?</t>
  </si>
  <si>
    <t>Está a aumentar muito</t>
  </si>
  <si>
    <t>Está a aumentar pouco</t>
  </si>
  <si>
    <t>Sem alteração</t>
  </si>
  <si>
    <t>Está a diminuir pouco</t>
  </si>
  <si>
    <t>Está a diminuir muito</t>
  </si>
  <si>
    <t>Evolução das medidas de contenção</t>
  </si>
  <si>
    <t>Variações nas encomendas/clientes</t>
  </si>
  <si>
    <t>Alterações na cadeia de fornecimentos</t>
  </si>
  <si>
    <t>Variações no pessoal ao serviço da empresa</t>
  </si>
  <si>
    <t>Impacto muito positivo</t>
  </si>
  <si>
    <t>Impacto positivo</t>
  </si>
  <si>
    <t>Impacto negativo</t>
  </si>
  <si>
    <t>Impacto muito negativo</t>
  </si>
  <si>
    <t>Em teletrabalho</t>
  </si>
  <si>
    <t>Com presença alternada nas instalações da empresa</t>
  </si>
  <si>
    <t>Não tem pessoas nesta situação</t>
  </si>
  <si>
    <t>Quadro 11. A sua empresa beneficiou ou está a planear beneficiar de uma ou mais das seguintes medidas apresentadas pelo Governo devido à pandemia COVID-19?</t>
  </si>
  <si>
    <t>Quadro 10. Tendo em conta os requisitos de higiene e segurança necessários para a retoma da atividade, como caracteriza a relevância das seguintes situações na dificuldade de cumprimento destes requisitos?</t>
  </si>
  <si>
    <t>Disponibilidade de material de proteção individual (máscaras, viseiras, desinfetante, etc.)</t>
  </si>
  <si>
    <t>Restrições no espaço físico</t>
  </si>
  <si>
    <t>Custos elevados</t>
  </si>
  <si>
    <t>Falta de informação sobre os requisitos necessários</t>
  </si>
  <si>
    <t>Inexistência, na empresa, de capacidade técnica em higiene e segurança no trabalho</t>
  </si>
  <si>
    <t xml:space="preserve"> Quadro 3. Na 1ª quinzena de maio, a pandemia COVID-19 está a ter um impacto no volume de negócios da sua empresa? (compare com a situação expectável na ausência dos efeitos da pandemia)</t>
  </si>
  <si>
    <t>Quadro 3.1 Indique a melhor estimativa para a redução ou aumento no volume de negócios da sua empresa na 1ª quinzena de maio de 2020</t>
  </si>
  <si>
    <t>Quadro 4. Como está a evoluir o volume de negócios da sua empresa na 1ª quinzena de maio de 2020? (compare com a 2ª quinzena de abril de 2020)</t>
  </si>
  <si>
    <t>Quadro 5. Como caracteriza o impacto dos seguintes motivos para a evolução do volume de negócios da sua empresa, na 1ª quinzena de maio de 2020? (compare com a 2ª quinzena de abril de 2020)</t>
  </si>
  <si>
    <t>Quadro 6. Na 1ª quinzena de maio, a pandemia COVID-19 está a ter um impacto no número de pessoas ao serviço efetivamente a trabalhar na sua empresa? (compare com a situação expectável na ausência dos efeitos da pandemia)</t>
  </si>
  <si>
    <t>Quadro 6.1. Indique a melhor estimativa para a redução ou aumento nas pessoas ao serviço da sua empresa na 1ª quinzena de maio de 2020</t>
  </si>
  <si>
    <t>Quadro 7. Como está a evoluir o pessoal ao serviço efetivamente a trabalhar na sua empresa na 1ª quinzena de maio de 2020? (compare com a 2ª quinzena de abril de 2020)</t>
  </si>
  <si>
    <t>Quadro 8. Como caracteriza o impacto dos seguintes motivos para a evolução do pessoal ao serviço efetivamente a trabalhar na sua empresa na 1ª quinzena de maio de 2020? (compare com a 2ª quinzena de abril de 2020)</t>
  </si>
  <si>
    <t>Quadro 9. Relativamente ao pessoal ao serviço efetivamente a trabalhar, indique a percentagem de pessoas que, na 1ª quinzena de maio de 2020, estão em teletrabalho ou a trabalhar com presença alternada nas instalações da empresa</t>
  </si>
  <si>
    <t>Quadro 12. Devido aos efeitos da pandemia COVID-19, a sua empresa aumentou o recurso ao crédito bancário ou outro tipo de crédito, na 1ª quinzena de maio 2020?</t>
  </si>
  <si>
    <t>Quadro 12.1 Indique em que condições a empresa acedeu ao crédito, na 1ª quizena de maio 2020, face às anteriormente praticadas</t>
  </si>
  <si>
    <t>Quadro 13. Nota Técnica</t>
  </si>
  <si>
    <t>1ª quinzena de maio 2020</t>
  </si>
  <si>
    <t>Alteração do número de pessoas ao serviço em layoff</t>
  </si>
  <si>
    <t>Variação do número de contratos por tempo indeterminado</t>
  </si>
  <si>
    <t>Variação do número de contrato a prazo</t>
  </si>
  <si>
    <t>Variações dos dias de faltas por doença ou para apoio à família</t>
  </si>
  <si>
    <t>VERSÃO ATUALIZADA</t>
  </si>
  <si>
    <t>Esta versão dos quadros foi atualizada com as respostas recebidas depois de 15 de maio 2020  (+136 respostas do que na versão publicada a 19 de maio de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</si>
</sst>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3A8640"/>
      <name val="Calibri"/>
      <family val="2"/>
      <scheme val="minor"/>
    </font>
    <font>
      <sz val="11"/>
      <color rgb="FF3A86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6795556505021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7640003662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458815271462"/>
      </right>
      <top/>
      <bottom/>
      <diagonal/>
    </border>
    <border>
      <left/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8153630176702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1536301767021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8458815271462"/>
      </left>
      <right/>
      <top/>
      <bottom/>
      <diagonal/>
    </border>
    <border>
      <left/>
      <right style="medium">
        <color theme="0" tint="-0.14981536301767021"/>
      </right>
      <top/>
      <bottom/>
      <diagonal/>
    </border>
    <border>
      <left style="medium">
        <color theme="0" tint="-0.14984588152714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81536301767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3" fontId="2" fillId="2" borderId="28" xfId="0" applyNumberFormat="1" applyFont="1" applyFill="1" applyBorder="1" applyAlignment="1">
      <alignment vertical="center"/>
    </xf>
    <xf numFmtId="1" fontId="2" fillId="0" borderId="27" xfId="0" applyNumberFormat="1" applyFont="1" applyBorder="1" applyAlignment="1">
      <alignment wrapText="1"/>
    </xf>
    <xf numFmtId="3" fontId="2" fillId="0" borderId="28" xfId="0" applyNumberFormat="1" applyFont="1" applyBorder="1" applyAlignment="1">
      <alignment vertical="center"/>
    </xf>
    <xf numFmtId="0" fontId="0" fillId="0" borderId="0" xfId="0" applyBorder="1"/>
    <xf numFmtId="0" fontId="3" fillId="0" borderId="27" xfId="0" applyFont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3" fontId="2" fillId="2" borderId="35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1" fontId="2" fillId="0" borderId="33" xfId="0" applyNumberFormat="1" applyFont="1" applyBorder="1" applyAlignment="1">
      <alignment wrapText="1"/>
    </xf>
    <xf numFmtId="1" fontId="2" fillId="0" borderId="34" xfId="0" applyNumberFormat="1" applyFont="1" applyBorder="1" applyAlignment="1">
      <alignment wrapText="1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3" fontId="2" fillId="2" borderId="43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1" fontId="2" fillId="0" borderId="41" xfId="0" applyNumberFormat="1" applyFont="1" applyBorder="1" applyAlignment="1">
      <alignment wrapText="1"/>
    </xf>
    <xf numFmtId="1" fontId="2" fillId="0" borderId="42" xfId="0" applyNumberFormat="1" applyFont="1" applyBorder="1" applyAlignment="1">
      <alignment wrapText="1"/>
    </xf>
    <xf numFmtId="3" fontId="2" fillId="0" borderId="43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0" fillId="0" borderId="41" xfId="0" applyBorder="1"/>
    <xf numFmtId="3" fontId="2" fillId="0" borderId="42" xfId="0" applyNumberFormat="1" applyFont="1" applyBorder="1" applyAlignment="1">
      <alignment vertical="center"/>
    </xf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0" fillId="0" borderId="27" xfId="0" applyBorder="1"/>
    <xf numFmtId="164" fontId="2" fillId="2" borderId="35" xfId="0" applyNumberFormat="1" applyFont="1" applyFill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164" fontId="2" fillId="0" borderId="33" xfId="0" applyNumberFormat="1" applyFont="1" applyBorder="1" applyAlignment="1">
      <alignment wrapText="1"/>
    </xf>
    <xf numFmtId="164" fontId="2" fillId="0" borderId="34" xfId="0" applyNumberFormat="1" applyFont="1" applyBorder="1" applyAlignment="1">
      <alignment wrapText="1"/>
    </xf>
    <xf numFmtId="164" fontId="2" fillId="0" borderId="35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164" fontId="2" fillId="2" borderId="43" xfId="0" applyNumberFormat="1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vertical="center"/>
    </xf>
    <xf numFmtId="164" fontId="2" fillId="0" borderId="41" xfId="0" applyNumberFormat="1" applyFont="1" applyBorder="1" applyAlignment="1">
      <alignment wrapText="1"/>
    </xf>
    <xf numFmtId="164" fontId="2" fillId="0" borderId="42" xfId="0" applyNumberFormat="1" applyFont="1" applyBorder="1" applyAlignment="1">
      <alignment wrapText="1"/>
    </xf>
    <xf numFmtId="164" fontId="2" fillId="0" borderId="43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vertical="center"/>
    </xf>
    <xf numFmtId="0" fontId="0" fillId="0" borderId="42" xfId="0" applyBorder="1"/>
    <xf numFmtId="164" fontId="2" fillId="0" borderId="28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vertical="center"/>
    </xf>
    <xf numFmtId="164" fontId="2" fillId="2" borderId="52" xfId="0" applyNumberFormat="1" applyFont="1" applyFill="1" applyBorder="1" applyAlignment="1">
      <alignment vertical="center"/>
    </xf>
    <xf numFmtId="164" fontId="2" fillId="2" borderId="53" xfId="0" applyNumberFormat="1" applyFont="1" applyFill="1" applyBorder="1" applyAlignment="1">
      <alignment vertical="center"/>
    </xf>
    <xf numFmtId="164" fontId="2" fillId="0" borderId="54" xfId="0" applyNumberFormat="1" applyFont="1" applyBorder="1" applyAlignment="1">
      <alignment wrapText="1"/>
    </xf>
    <xf numFmtId="164" fontId="2" fillId="0" borderId="55" xfId="0" applyNumberFormat="1" applyFont="1" applyBorder="1" applyAlignment="1">
      <alignment wrapText="1"/>
    </xf>
    <xf numFmtId="164" fontId="2" fillId="0" borderId="56" xfId="0" applyNumberFormat="1" applyFont="1" applyBorder="1" applyAlignment="1">
      <alignment wrapText="1"/>
    </xf>
    <xf numFmtId="164" fontId="2" fillId="0" borderId="51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0" borderId="53" xfId="0" applyNumberFormat="1" applyFont="1" applyBorder="1" applyAlignment="1">
      <alignment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164" fontId="2" fillId="2" borderId="57" xfId="0" applyNumberFormat="1" applyFont="1" applyFill="1" applyBorder="1" applyAlignment="1">
      <alignment vertical="center"/>
    </xf>
    <xf numFmtId="164" fontId="2" fillId="0" borderId="58" xfId="0" applyNumberFormat="1" applyFont="1" applyBorder="1" applyAlignment="1">
      <alignment wrapText="1"/>
    </xf>
    <xf numFmtId="164" fontId="2" fillId="0" borderId="57" xfId="0" applyNumberFormat="1" applyFont="1" applyBorder="1" applyAlignment="1">
      <alignment vertical="center"/>
    </xf>
    <xf numFmtId="0" fontId="0" fillId="0" borderId="58" xfId="0" applyBorder="1"/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3" fontId="2" fillId="2" borderId="28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2" borderId="36" xfId="0" applyNumberFormat="1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3" fillId="0" borderId="41" xfId="0" applyFont="1" applyBorder="1" applyAlignment="1">
      <alignment vertical="center" wrapText="1"/>
    </xf>
    <xf numFmtId="3" fontId="2" fillId="2" borderId="43" xfId="0" applyNumberFormat="1" applyFont="1" applyFill="1" applyBorder="1" applyAlignment="1">
      <alignment horizontal="right" vertical="center" wrapText="1"/>
    </xf>
    <xf numFmtId="3" fontId="2" fillId="2" borderId="44" xfId="0" applyNumberFormat="1" applyFont="1" applyFill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164" fontId="2" fillId="2" borderId="59" xfId="0" applyNumberFormat="1" applyFont="1" applyFill="1" applyBorder="1" applyAlignment="1">
      <alignment vertical="center"/>
    </xf>
    <xf numFmtId="164" fontId="2" fillId="0" borderId="59" xfId="0" applyNumberFormat="1" applyFont="1" applyBorder="1" applyAlignment="1">
      <alignment vertical="center"/>
    </xf>
    <xf numFmtId="164" fontId="2" fillId="2" borderId="60" xfId="0" applyNumberFormat="1" applyFont="1" applyFill="1" applyBorder="1" applyAlignment="1">
      <alignment vertical="center"/>
    </xf>
    <xf numFmtId="164" fontId="2" fillId="2" borderId="61" xfId="0" applyNumberFormat="1" applyFont="1" applyFill="1" applyBorder="1" applyAlignment="1">
      <alignment vertical="center"/>
    </xf>
    <xf numFmtId="164" fontId="2" fillId="0" borderId="62" xfId="0" applyNumberFormat="1" applyFont="1" applyBorder="1" applyAlignment="1">
      <alignment wrapText="1"/>
    </xf>
    <xf numFmtId="164" fontId="2" fillId="0" borderId="63" xfId="0" applyNumberFormat="1" applyFont="1" applyBorder="1" applyAlignment="1">
      <alignment wrapText="1"/>
    </xf>
    <xf numFmtId="164" fontId="2" fillId="0" borderId="60" xfId="0" applyNumberFormat="1" applyFont="1" applyBorder="1" applyAlignment="1">
      <alignment vertical="center"/>
    </xf>
    <xf numFmtId="164" fontId="2" fillId="0" borderId="61" xfId="0" applyNumberFormat="1" applyFont="1" applyBorder="1" applyAlignment="1">
      <alignment vertical="center"/>
    </xf>
    <xf numFmtId="0" fontId="0" fillId="0" borderId="62" xfId="0" applyBorder="1"/>
    <xf numFmtId="0" fontId="0" fillId="0" borderId="63" xfId="0" applyBorder="1"/>
    <xf numFmtId="164" fontId="2" fillId="2" borderId="64" xfId="0" applyNumberFormat="1" applyFont="1" applyFill="1" applyBorder="1" applyAlignment="1">
      <alignment vertical="center"/>
    </xf>
    <xf numFmtId="164" fontId="2" fillId="2" borderId="65" xfId="0" applyNumberFormat="1" applyFont="1" applyFill="1" applyBorder="1" applyAlignment="1">
      <alignment vertical="center"/>
    </xf>
    <xf numFmtId="164" fontId="2" fillId="0" borderId="66" xfId="0" applyNumberFormat="1" applyFont="1" applyBorder="1" applyAlignment="1">
      <alignment wrapText="1"/>
    </xf>
    <xf numFmtId="164" fontId="2" fillId="0" borderId="67" xfId="0" applyNumberFormat="1" applyFont="1" applyBorder="1" applyAlignment="1">
      <alignment wrapText="1"/>
    </xf>
    <xf numFmtId="164" fontId="2" fillId="0" borderId="64" xfId="0" applyNumberFormat="1" applyFont="1" applyBorder="1" applyAlignment="1">
      <alignment vertical="center"/>
    </xf>
    <xf numFmtId="164" fontId="2" fillId="0" borderId="65" xfId="0" applyNumberFormat="1" applyFont="1" applyBorder="1" applyAlignment="1">
      <alignment vertical="center"/>
    </xf>
    <xf numFmtId="0" fontId="0" fillId="0" borderId="66" xfId="0" applyBorder="1"/>
    <xf numFmtId="0" fontId="0" fillId="0" borderId="67" xfId="0" applyBorder="1"/>
    <xf numFmtId="164" fontId="2" fillId="0" borderId="71" xfId="0" applyNumberFormat="1" applyFont="1" applyBorder="1" applyAlignment="1">
      <alignment vertical="center"/>
    </xf>
    <xf numFmtId="164" fontId="2" fillId="0" borderId="71" xfId="0" applyNumberFormat="1" applyFont="1" applyBorder="1" applyAlignment="1">
      <alignment horizontal="right" vertical="center"/>
    </xf>
    <xf numFmtId="0" fontId="0" fillId="4" borderId="0" xfId="0" applyFill="1"/>
    <xf numFmtId="0" fontId="1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4" fillId="4" borderId="0" xfId="1" applyFont="1" applyFill="1"/>
    <xf numFmtId="0" fontId="2" fillId="4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Alignment="1"/>
    <xf numFmtId="0" fontId="2" fillId="0" borderId="6" xfId="0" applyFont="1" applyBorder="1" applyAlignment="1">
      <alignment vertical="center"/>
    </xf>
    <xf numFmtId="0" fontId="0" fillId="4" borderId="0" xfId="0" applyFill="1" applyBorder="1"/>
    <xf numFmtId="0" fontId="0" fillId="4" borderId="27" xfId="0" applyFill="1" applyBorder="1"/>
    <xf numFmtId="0" fontId="2" fillId="0" borderId="28" xfId="0" applyFont="1" applyBorder="1" applyAlignment="1">
      <alignment vertical="center"/>
    </xf>
    <xf numFmtId="0" fontId="2" fillId="4" borderId="0" xfId="0" applyFont="1" applyFill="1" applyBorder="1" applyAlignment="1"/>
    <xf numFmtId="0" fontId="2" fillId="4" borderId="27" xfId="0" applyFont="1" applyFill="1" applyBorder="1" applyAlignment="1"/>
    <xf numFmtId="0" fontId="0" fillId="4" borderId="33" xfId="0" applyFill="1" applyBorder="1"/>
    <xf numFmtId="0" fontId="0" fillId="4" borderId="34" xfId="0" applyFill="1" applyBorder="1"/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4" borderId="33" xfId="0" applyFont="1" applyFill="1" applyBorder="1" applyAlignment="1"/>
    <xf numFmtId="0" fontId="2" fillId="4" borderId="34" xfId="0" applyFont="1" applyFill="1" applyBorder="1" applyAlignment="1"/>
    <xf numFmtId="0" fontId="0" fillId="4" borderId="41" xfId="0" applyFill="1" applyBorder="1"/>
    <xf numFmtId="0" fontId="0" fillId="4" borderId="42" xfId="0" applyFill="1" applyBorder="1"/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4" borderId="41" xfId="0" applyFont="1" applyFill="1" applyBorder="1" applyAlignment="1"/>
    <xf numFmtId="0" fontId="2" fillId="4" borderId="42" xfId="0" applyFont="1" applyFill="1" applyBorder="1" applyAlignment="1"/>
    <xf numFmtId="0" fontId="2" fillId="2" borderId="74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0" fillId="4" borderId="76" xfId="0" applyFill="1" applyBorder="1"/>
    <xf numFmtId="0" fontId="0" fillId="4" borderId="77" xfId="0" applyFill="1" applyBorder="1"/>
    <xf numFmtId="0" fontId="2" fillId="0" borderId="78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4" borderId="76" xfId="0" applyFont="1" applyFill="1" applyBorder="1" applyAlignment="1"/>
    <xf numFmtId="0" fontId="2" fillId="4" borderId="77" xfId="0" applyFont="1" applyFill="1" applyBorder="1" applyAlignment="1"/>
    <xf numFmtId="3" fontId="2" fillId="2" borderId="28" xfId="0" applyNumberFormat="1" applyFont="1" applyFill="1" applyBorder="1" applyAlignment="1">
      <alignment vertical="center" wrapText="1"/>
    </xf>
    <xf numFmtId="3" fontId="2" fillId="2" borderId="35" xfId="0" applyNumberFormat="1" applyFont="1" applyFill="1" applyBorder="1" applyAlignment="1">
      <alignment vertical="center" wrapText="1"/>
    </xf>
    <xf numFmtId="3" fontId="2" fillId="2" borderId="36" xfId="0" applyNumberFormat="1" applyFont="1" applyFill="1" applyBorder="1" applyAlignment="1">
      <alignment vertical="center" wrapText="1"/>
    </xf>
    <xf numFmtId="0" fontId="0" fillId="4" borderId="33" xfId="0" applyFill="1" applyBorder="1" applyAlignment="1"/>
    <xf numFmtId="0" fontId="0" fillId="4" borderId="0" xfId="0" applyFill="1" applyBorder="1" applyAlignment="1"/>
    <xf numFmtId="0" fontId="0" fillId="4" borderId="34" xfId="0" applyFill="1" applyBorder="1" applyAlignment="1"/>
    <xf numFmtId="3" fontId="2" fillId="2" borderId="43" xfId="0" applyNumberFormat="1" applyFont="1" applyFill="1" applyBorder="1" applyAlignment="1">
      <alignment vertical="center" wrapText="1"/>
    </xf>
    <xf numFmtId="3" fontId="2" fillId="2" borderId="44" xfId="0" applyNumberFormat="1" applyFont="1" applyFill="1" applyBorder="1" applyAlignment="1">
      <alignment vertical="center" wrapText="1"/>
    </xf>
    <xf numFmtId="3" fontId="2" fillId="2" borderId="78" xfId="0" applyNumberFormat="1" applyFont="1" applyFill="1" applyBorder="1" applyAlignment="1">
      <alignment vertical="center" wrapText="1"/>
    </xf>
    <xf numFmtId="3" fontId="2" fillId="2" borderId="79" xfId="0" applyNumberFormat="1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vertical="center" wrapText="1"/>
    </xf>
    <xf numFmtId="0" fontId="0" fillId="4" borderId="41" xfId="0" applyFill="1" applyBorder="1" applyAlignment="1"/>
    <xf numFmtId="0" fontId="0" fillId="4" borderId="42" xfId="0" applyFill="1" applyBorder="1" applyAlignment="1"/>
    <xf numFmtId="0" fontId="0" fillId="4" borderId="76" xfId="0" applyFill="1" applyBorder="1" applyAlignment="1"/>
    <xf numFmtId="0" fontId="0" fillId="4" borderId="77" xfId="0" applyFill="1" applyBorder="1" applyAlignment="1"/>
    <xf numFmtId="0" fontId="0" fillId="4" borderId="0" xfId="0" applyFill="1" applyAlignment="1"/>
    <xf numFmtId="164" fontId="2" fillId="2" borderId="78" xfId="0" applyNumberFormat="1" applyFont="1" applyFill="1" applyBorder="1" applyAlignment="1">
      <alignment vertical="center"/>
    </xf>
    <xf numFmtId="164" fontId="2" fillId="2" borderId="79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165" fontId="2" fillId="0" borderId="35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vertical="center"/>
    </xf>
    <xf numFmtId="165" fontId="2" fillId="0" borderId="43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165" fontId="2" fillId="0" borderId="78" xfId="0" applyNumberFormat="1" applyFont="1" applyBorder="1" applyAlignment="1">
      <alignment vertical="center"/>
    </xf>
    <xf numFmtId="165" fontId="2" fillId="0" borderId="79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/>
    <xf numFmtId="165" fontId="2" fillId="4" borderId="27" xfId="0" applyNumberFormat="1" applyFont="1" applyFill="1" applyBorder="1" applyAlignment="1"/>
    <xf numFmtId="165" fontId="2" fillId="4" borderId="33" xfId="0" applyNumberFormat="1" applyFont="1" applyFill="1" applyBorder="1" applyAlignment="1"/>
    <xf numFmtId="165" fontId="2" fillId="4" borderId="34" xfId="0" applyNumberFormat="1" applyFont="1" applyFill="1" applyBorder="1" applyAlignment="1"/>
    <xf numFmtId="165" fontId="2" fillId="4" borderId="41" xfId="0" applyNumberFormat="1" applyFont="1" applyFill="1" applyBorder="1" applyAlignment="1"/>
    <xf numFmtId="165" fontId="2" fillId="4" borderId="42" xfId="0" applyNumberFormat="1" applyFont="1" applyFill="1" applyBorder="1" applyAlignment="1"/>
    <xf numFmtId="165" fontId="2" fillId="4" borderId="76" xfId="0" applyNumberFormat="1" applyFont="1" applyFill="1" applyBorder="1" applyAlignment="1"/>
    <xf numFmtId="165" fontId="2" fillId="4" borderId="77" xfId="0" applyNumberFormat="1" applyFont="1" applyFill="1" applyBorder="1" applyAlignment="1"/>
    <xf numFmtId="165" fontId="2" fillId="4" borderId="0" xfId="0" applyNumberFormat="1" applyFont="1" applyFill="1" applyAlignment="1"/>
    <xf numFmtId="3" fontId="2" fillId="0" borderId="34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horizontal="right" vertical="center"/>
    </xf>
    <xf numFmtId="164" fontId="2" fillId="0" borderId="43" xfId="0" applyNumberFormat="1" applyFont="1" applyBorder="1" applyAlignment="1">
      <alignment horizontal="right" vertical="center"/>
    </xf>
    <xf numFmtId="164" fontId="2" fillId="0" borderId="44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style="31" customWidth="1"/>
    <col min="2" max="2" width="30" customWidth="1"/>
  </cols>
  <sheetData>
    <row r="1" spans="1:2" ht="18" x14ac:dyDescent="0.25">
      <c r="B1" s="1" t="s">
        <v>66</v>
      </c>
    </row>
    <row r="2" spans="1:2" ht="18" x14ac:dyDescent="0.25">
      <c r="B2" s="1" t="s">
        <v>128</v>
      </c>
    </row>
    <row r="4" spans="1:2" ht="18" x14ac:dyDescent="0.25">
      <c r="B4" s="1" t="s">
        <v>67</v>
      </c>
    </row>
    <row r="6" spans="1:2" ht="19.5" customHeight="1" x14ac:dyDescent="0.25">
      <c r="A6" s="45" t="s">
        <v>68</v>
      </c>
      <c r="B6" s="35" t="str">
        <f>Amostra!B4</f>
        <v>Quadro 0. Resumo da Amostra e das Respostas</v>
      </c>
    </row>
    <row r="7" spans="1:2" ht="6.95" customHeight="1" x14ac:dyDescent="0.25">
      <c r="A7" s="45"/>
      <c r="B7" s="47"/>
    </row>
    <row r="8" spans="1:2" ht="19.5" customHeight="1" x14ac:dyDescent="0.25">
      <c r="A8" s="45" t="s">
        <v>68</v>
      </c>
      <c r="B8" s="35" t="str">
        <f>'Q1'!B4</f>
        <v>Quadro 1. Qual a situação que melhor descreve a sua empresa no momento de resposta a este questionário?</v>
      </c>
    </row>
    <row r="9" spans="1:2" ht="19.5" customHeight="1" x14ac:dyDescent="0.25">
      <c r="A9" s="45" t="s">
        <v>68</v>
      </c>
      <c r="B9" s="35" t="str">
        <f>'Q2'!B4</f>
        <v>Quadro 2. Qual o impacto dos seguintes motivos para o encerramento definitivo da sua empresa?</v>
      </c>
    </row>
    <row r="10" spans="1:2" ht="19.5" customHeight="1" x14ac:dyDescent="0.25">
      <c r="A10" s="45" t="s">
        <v>68</v>
      </c>
      <c r="B10" s="35" t="str">
        <f>'Q3'!B4</f>
        <v xml:space="preserve"> Quadro 3. Na 1ª quinzena de maio, a pandemia COVID-19 está a ter um impacto no volume de negócios da sua empresa? (compare com a situação expectável na ausência dos efeitos da pandemia)</v>
      </c>
    </row>
    <row r="11" spans="1:2" ht="19.5" customHeight="1" x14ac:dyDescent="0.25">
      <c r="A11" s="45" t="s">
        <v>68</v>
      </c>
      <c r="B11" s="35" t="str">
        <f>'Q31'!B4</f>
        <v>Quadro 3.1 Indique a melhor estimativa para a redução ou aumento no volume de negócios da sua empresa na 1ª quinzena de maio de 2020</v>
      </c>
    </row>
    <row r="12" spans="1:2" ht="19.5" customHeight="1" x14ac:dyDescent="0.25">
      <c r="A12" s="45" t="s">
        <v>68</v>
      </c>
      <c r="B12" s="35" t="str">
        <f>'Q4'!B4</f>
        <v>Quadro 4. Como está a evoluir o volume de negócios da sua empresa na 1ª quinzena de maio de 2020? (compare com a 2ª quinzena de abril de 2020)</v>
      </c>
    </row>
    <row r="13" spans="1:2" ht="19.5" customHeight="1" x14ac:dyDescent="0.25">
      <c r="A13" s="45" t="s">
        <v>68</v>
      </c>
      <c r="B13" s="35" t="str">
        <f>'Q5'!B4</f>
        <v>Quadro 5. Como caracteriza o impacto dos seguintes motivos para a evolução do volume de negócios da sua empresa, na 1ª quinzena de maio de 2020? (compare com a 2ª quinzena de abril de 2020)</v>
      </c>
    </row>
    <row r="14" spans="1:2" ht="19.5" customHeight="1" x14ac:dyDescent="0.25">
      <c r="A14" s="45" t="s">
        <v>68</v>
      </c>
      <c r="B14" s="35" t="str">
        <f>'Q6'!B4</f>
        <v>Quadro 6. Na 1ª quinzena de maio, a pandemia COVID-19 está a ter um impacto no número de pessoas ao serviço efetivamente a trabalhar na sua empresa? (compare com a situação expectável na ausência dos efeitos da pandemia)</v>
      </c>
    </row>
    <row r="15" spans="1:2" ht="19.5" customHeight="1" x14ac:dyDescent="0.25">
      <c r="A15" s="45" t="s">
        <v>68</v>
      </c>
      <c r="B15" s="35" t="str">
        <f>'Q61'!B4</f>
        <v>Quadro 6.1. Indique a melhor estimativa para a redução ou aumento nas pessoas ao serviço da sua empresa na 1ª quinzena de maio de 2020</v>
      </c>
    </row>
    <row r="16" spans="1:2" ht="19.5" customHeight="1" x14ac:dyDescent="0.25">
      <c r="A16" s="45" t="s">
        <v>68</v>
      </c>
      <c r="B16" s="35" t="str">
        <f>'Q7'!B4</f>
        <v>Quadro 7. Como está a evoluir o pessoal ao serviço efetivamente a trabalhar na sua empresa na 1ª quinzena de maio de 2020? (compare com a 2ª quinzena de abril de 2020)</v>
      </c>
    </row>
    <row r="17" spans="1:2" ht="19.5" customHeight="1" x14ac:dyDescent="0.25">
      <c r="A17" s="45" t="s">
        <v>68</v>
      </c>
      <c r="B17" s="35" t="str">
        <f>'Q8'!B4</f>
        <v>Quadro 8. Como caracteriza o impacto dos seguintes motivos para a evolução do pessoal ao serviço efetivamente a trabalhar na sua empresa na 1ª quinzena de maio de 2020? (compare com a 2ª quinzena de abril de 2020)</v>
      </c>
    </row>
    <row r="18" spans="1:2" ht="19.5" customHeight="1" x14ac:dyDescent="0.25">
      <c r="A18" s="45" t="s">
        <v>68</v>
      </c>
      <c r="B18" s="35" t="str">
        <f>'Q9'!B4</f>
        <v>Quadro 9. Relativamente ao pessoal ao serviço efetivamente a trabalhar, indique a percentagem de pessoas que, na 1ª quinzena de maio de 2020, estão em teletrabalho ou a trabalhar com presença alternada nas instalações da empresa</v>
      </c>
    </row>
    <row r="19" spans="1:2" ht="19.5" customHeight="1" x14ac:dyDescent="0.25">
      <c r="A19" s="45" t="s">
        <v>68</v>
      </c>
      <c r="B19" s="35" t="str">
        <f>'Q10'!B4</f>
        <v>Quadro 10. Tendo em conta os requisitos de higiene e segurança necessários para a retoma da atividade, como caracteriza a relevância das seguintes situações na dificuldade de cumprimento destes requisitos?</v>
      </c>
    </row>
    <row r="20" spans="1:2" ht="19.5" customHeight="1" x14ac:dyDescent="0.25">
      <c r="A20" s="45" t="s">
        <v>68</v>
      </c>
      <c r="B20" s="35" t="str">
        <f>'Q11'!B4</f>
        <v>Quadro 11. A sua empresa beneficiou ou está a planear beneficiar de uma ou mais das seguintes medidas apresentadas pelo Governo devido à pandemia COVID-19?</v>
      </c>
    </row>
    <row r="21" spans="1:2" ht="19.5" customHeight="1" x14ac:dyDescent="0.25">
      <c r="A21" s="45" t="s">
        <v>68</v>
      </c>
      <c r="B21" s="35" t="str">
        <f>'Q12'!B4</f>
        <v>Quadro 12. Devido aos efeitos da pandemia COVID-19, a sua empresa aumentou o recurso ao crédito bancário ou outro tipo de crédito, na 1ª quinzena de maio 2020?</v>
      </c>
    </row>
    <row r="22" spans="1:2" ht="19.5" customHeight="1" x14ac:dyDescent="0.25">
      <c r="A22" s="45" t="s">
        <v>68</v>
      </c>
      <c r="B22" s="35" t="str">
        <f>'Q121'!B4</f>
        <v>Quadro 12.1 Indique em que condições a empresa acedeu ao crédito, na 1ª quizena de maio 2020, face às anteriormente praticadas</v>
      </c>
    </row>
    <row r="23" spans="1:2" ht="6.95" customHeight="1" x14ac:dyDescent="0.25">
      <c r="A23" s="45"/>
      <c r="B23" s="35"/>
    </row>
    <row r="24" spans="1:2" ht="19.5" customHeight="1" x14ac:dyDescent="0.25">
      <c r="A24" s="45" t="s">
        <v>68</v>
      </c>
      <c r="B24" s="35" t="s">
        <v>127</v>
      </c>
    </row>
    <row r="25" spans="1:2" x14ac:dyDescent="0.25">
      <c r="B25" s="35"/>
    </row>
  </sheetData>
  <hyperlinks>
    <hyperlink ref="B6" location="Amostra!A1" display="Amostra!A1"/>
    <hyperlink ref="B8" location="'Q1'!A1" display="'Q1'!A1"/>
    <hyperlink ref="B10" location="'Q3'!A1" display="'Q3'!A1"/>
    <hyperlink ref="B11" location="'Q31'!A1" display="'Q31'!A1"/>
    <hyperlink ref="B12" location="'Q4'!A1" display="'Q4'!A1"/>
    <hyperlink ref="B13" location="'Q5'!A1" display="'Q5'!A1"/>
    <hyperlink ref="B14" location="'Q6'!A1" display="'Q6'!A1"/>
    <hyperlink ref="B15" location="'Q7'!A1" display="'Q7'!A1"/>
    <hyperlink ref="B16" location="'Q7'!A1" display="'Q7'!A1"/>
    <hyperlink ref="B19" location="'Q10'!A1" display="'Q10'!A1"/>
    <hyperlink ref="B20" location="'Q11'!A1" display="'Q11'!A1"/>
    <hyperlink ref="B21" location="'Q12'!A1" display="'Q12'!A1"/>
    <hyperlink ref="B24" location="Nota!A1" display="Nota!A1"/>
    <hyperlink ref="B9" location="'Q2'!A1" display="'Q2'!A1"/>
    <hyperlink ref="B17" location="'Q8'!A1" display="'Q8'!A1"/>
    <hyperlink ref="B18" location="'Q9'!A1" display="'Q9'!A1"/>
    <hyperlink ref="B22" location="'Q121'!A1" display="'Q121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12" width="11.7109375" customWidth="1"/>
    <col min="13" max="13" width="3.42578125" customWidth="1"/>
    <col min="14" max="14" width="27.7109375" customWidth="1"/>
  </cols>
  <sheetData>
    <row r="1" spans="1:24" ht="18" x14ac:dyDescent="0.25">
      <c r="B1" s="1" t="s">
        <v>66</v>
      </c>
    </row>
    <row r="2" spans="1:24" ht="18" x14ac:dyDescent="0.25">
      <c r="A2" s="31"/>
      <c r="B2" s="1" t="s">
        <v>128</v>
      </c>
      <c r="D2" s="240" t="s">
        <v>133</v>
      </c>
      <c r="E2" s="240"/>
    </row>
    <row r="3" spans="1:24" x14ac:dyDescent="0.25">
      <c r="B3" s="32" t="s">
        <v>69</v>
      </c>
    </row>
    <row r="4" spans="1:24" ht="18" customHeight="1" x14ac:dyDescent="0.25">
      <c r="B4" s="1" t="s">
        <v>121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20" t="s">
        <v>63</v>
      </c>
      <c r="N6" s="20" t="s">
        <v>64</v>
      </c>
    </row>
    <row r="7" spans="1:24" x14ac:dyDescent="0.25">
      <c r="B7" s="253" t="s">
        <v>0</v>
      </c>
      <c r="C7" s="253" t="s">
        <v>15</v>
      </c>
      <c r="D7" s="253"/>
      <c r="E7" s="253"/>
      <c r="F7" s="253"/>
      <c r="G7" s="255"/>
      <c r="H7" s="260" t="s">
        <v>16</v>
      </c>
      <c r="I7" s="253"/>
      <c r="J7" s="253"/>
      <c r="K7" s="253"/>
      <c r="L7" s="253"/>
      <c r="N7" s="253" t="s">
        <v>0</v>
      </c>
      <c r="O7" s="253" t="s">
        <v>15</v>
      </c>
      <c r="P7" s="253"/>
      <c r="Q7" s="253"/>
      <c r="R7" s="253"/>
      <c r="S7" s="255"/>
      <c r="T7" s="260" t="s">
        <v>16</v>
      </c>
      <c r="U7" s="253"/>
      <c r="V7" s="253"/>
      <c r="W7" s="253"/>
      <c r="X7" s="253"/>
    </row>
    <row r="8" spans="1:24" ht="22.5" x14ac:dyDescent="0.25">
      <c r="B8" s="254"/>
      <c r="C8" s="49" t="s">
        <v>17</v>
      </c>
      <c r="D8" s="49" t="s">
        <v>18</v>
      </c>
      <c r="E8" s="49" t="s">
        <v>19</v>
      </c>
      <c r="F8" s="49" t="s">
        <v>20</v>
      </c>
      <c r="G8" s="50" t="s">
        <v>21</v>
      </c>
      <c r="H8" s="2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N8" s="254"/>
      <c r="O8" s="49" t="s">
        <v>17</v>
      </c>
      <c r="P8" s="49" t="s">
        <v>18</v>
      </c>
      <c r="Q8" s="49" t="s">
        <v>19</v>
      </c>
      <c r="R8" s="49" t="s">
        <v>20</v>
      </c>
      <c r="S8" s="50" t="s">
        <v>21</v>
      </c>
      <c r="T8" s="24" t="s">
        <v>17</v>
      </c>
      <c r="U8" s="14" t="s">
        <v>18</v>
      </c>
      <c r="V8" s="14" t="s">
        <v>19</v>
      </c>
      <c r="W8" s="14" t="s">
        <v>20</v>
      </c>
      <c r="X8" s="14" t="s">
        <v>21</v>
      </c>
    </row>
    <row r="9" spans="1:24" x14ac:dyDescent="0.25">
      <c r="B9" s="4" t="s">
        <v>4</v>
      </c>
      <c r="C9" s="5"/>
      <c r="D9" s="5"/>
      <c r="E9" s="5"/>
      <c r="F9" s="5"/>
      <c r="G9" s="51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1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661</v>
      </c>
      <c r="D10" s="7">
        <v>462</v>
      </c>
      <c r="E10" s="7">
        <v>430</v>
      </c>
      <c r="F10" s="7">
        <v>370</v>
      </c>
      <c r="G10" s="52">
        <v>680</v>
      </c>
      <c r="H10" s="29">
        <v>51</v>
      </c>
      <c r="I10" s="7">
        <v>49</v>
      </c>
      <c r="J10" s="7">
        <v>30</v>
      </c>
      <c r="K10" s="7">
        <v>13</v>
      </c>
      <c r="L10" s="7">
        <v>11</v>
      </c>
      <c r="N10" s="6" t="s">
        <v>4</v>
      </c>
      <c r="O10" s="11">
        <f>C10/(C10+D10+E10+F10+G10)*100</f>
        <v>25.393776411832501</v>
      </c>
      <c r="P10" s="11">
        <f>D10/(D10+E10+F10+G10+C10)*100</f>
        <v>17.748751440645407</v>
      </c>
      <c r="Q10" s="11">
        <f>E10/(E10+F10+G10+C10+D10)*100</f>
        <v>16.519400691509798</v>
      </c>
      <c r="R10" s="11">
        <f>F10/(F10+G10+E10+D10+C10)*100</f>
        <v>14.214368036880524</v>
      </c>
      <c r="S10" s="81">
        <f>G10/(G10+C10+D10+E10+F10)*100</f>
        <v>26.123703419131772</v>
      </c>
      <c r="T10" s="27">
        <f>H10/(H10+I10+J10+K10+L10)*100</f>
        <v>33.116883116883116</v>
      </c>
      <c r="U10" s="11">
        <f>I10/(I10+J10+K10+L10+H10)*100</f>
        <v>31.818181818181817</v>
      </c>
      <c r="V10" s="11">
        <f>J10/(J10+K10+L10+H10+I10)*100</f>
        <v>19.480519480519483</v>
      </c>
      <c r="W10" s="11">
        <f>K10/(K10+L10+J10+I10+H10)*100</f>
        <v>8.4415584415584419</v>
      </c>
      <c r="X10" s="11">
        <f>L10/(L10+H10+I10+J10+K10)*100</f>
        <v>7.1428571428571423</v>
      </c>
    </row>
    <row r="11" spans="1:24" x14ac:dyDescent="0.25">
      <c r="B11" s="4" t="s">
        <v>5</v>
      </c>
      <c r="C11" s="8"/>
      <c r="D11" s="8"/>
      <c r="E11" s="8"/>
      <c r="F11" s="8"/>
      <c r="G11" s="5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2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48</v>
      </c>
      <c r="D12" s="10">
        <v>60</v>
      </c>
      <c r="E12" s="10">
        <v>77</v>
      </c>
      <c r="F12" s="10">
        <v>60</v>
      </c>
      <c r="G12" s="54">
        <v>158</v>
      </c>
      <c r="H12" s="30">
        <v>2</v>
      </c>
      <c r="I12" s="10">
        <v>4</v>
      </c>
      <c r="J12" s="10">
        <v>3</v>
      </c>
      <c r="K12" s="10">
        <v>1</v>
      </c>
      <c r="L12" s="10">
        <v>4</v>
      </c>
      <c r="N12" s="9" t="s">
        <v>6</v>
      </c>
      <c r="O12" s="13">
        <f t="shared" ref="O12:O15" si="0">C12/(C12+D12+E12+F12+G12)*100</f>
        <v>11.910669975186105</v>
      </c>
      <c r="P12" s="13">
        <f t="shared" ref="P12:P15" si="1">D12/(D12+E12+F12+G12+C12)*100</f>
        <v>14.888337468982629</v>
      </c>
      <c r="Q12" s="13">
        <f t="shared" ref="Q12:Q15" si="2">E12/(E12+F12+G12+C12+D12)*100</f>
        <v>19.106699751861044</v>
      </c>
      <c r="R12" s="13">
        <f t="shared" ref="R12:R15" si="3">F12/(F12+G12+E12+D12+C12)*100</f>
        <v>14.888337468982629</v>
      </c>
      <c r="S12" s="83">
        <f t="shared" ref="S12:S15" si="4">G12/(G12+C12+D12+E12+F12)*100</f>
        <v>39.205955334987593</v>
      </c>
      <c r="T12" s="28">
        <f t="shared" ref="T12:T15" si="5">H12/(H12+I12+J12+K12+L12)*100</f>
        <v>14.285714285714285</v>
      </c>
      <c r="U12" s="13">
        <f t="shared" ref="U12:U15" si="6">I12/(I12+J12+K12+L12+H12)*100</f>
        <v>28.571428571428569</v>
      </c>
      <c r="V12" s="13">
        <f t="shared" ref="V12:V15" si="7">J12/(J12+K12+L12+H12+I12)*100</f>
        <v>21.428571428571427</v>
      </c>
      <c r="W12" s="13">
        <f t="shared" ref="W12:W15" si="8">K12/(K12+L12+J12+I12+H12)*100</f>
        <v>7.1428571428571423</v>
      </c>
      <c r="X12" s="13">
        <f t="shared" ref="X12:X15" si="9">L12/(L12+H12+I12+J12+K12)*100</f>
        <v>28.571428571428569</v>
      </c>
    </row>
    <row r="13" spans="1:24" x14ac:dyDescent="0.25">
      <c r="B13" s="9" t="s">
        <v>7</v>
      </c>
      <c r="C13" s="10">
        <v>212</v>
      </c>
      <c r="D13" s="10">
        <v>166</v>
      </c>
      <c r="E13" s="10">
        <v>164</v>
      </c>
      <c r="F13" s="10">
        <v>118</v>
      </c>
      <c r="G13" s="54">
        <v>232</v>
      </c>
      <c r="H13" s="30">
        <v>15</v>
      </c>
      <c r="I13" s="10">
        <v>15</v>
      </c>
      <c r="J13" s="10">
        <v>6</v>
      </c>
      <c r="K13" s="10">
        <v>6</v>
      </c>
      <c r="L13" s="10">
        <v>2</v>
      </c>
      <c r="N13" s="9" t="s">
        <v>7</v>
      </c>
      <c r="O13" s="13">
        <f t="shared" si="0"/>
        <v>23.766816143497756</v>
      </c>
      <c r="P13" s="13">
        <f t="shared" si="1"/>
        <v>18.609865470852018</v>
      </c>
      <c r="Q13" s="13">
        <f t="shared" si="2"/>
        <v>18.385650224215247</v>
      </c>
      <c r="R13" s="13">
        <f t="shared" si="3"/>
        <v>13.228699551569505</v>
      </c>
      <c r="S13" s="83">
        <f t="shared" si="4"/>
        <v>26.00896860986547</v>
      </c>
      <c r="T13" s="28">
        <f t="shared" si="5"/>
        <v>34.090909090909086</v>
      </c>
      <c r="U13" s="13">
        <f t="shared" si="6"/>
        <v>34.090909090909086</v>
      </c>
      <c r="V13" s="13">
        <f t="shared" si="7"/>
        <v>13.636363636363635</v>
      </c>
      <c r="W13" s="13">
        <f t="shared" si="8"/>
        <v>13.636363636363635</v>
      </c>
      <c r="X13" s="13">
        <f t="shared" si="9"/>
        <v>4.5454545454545459</v>
      </c>
    </row>
    <row r="14" spans="1:24" x14ac:dyDescent="0.25">
      <c r="B14" s="9" t="s">
        <v>8</v>
      </c>
      <c r="C14" s="10">
        <v>262</v>
      </c>
      <c r="D14" s="10">
        <v>156</v>
      </c>
      <c r="E14" s="10">
        <v>121</v>
      </c>
      <c r="F14" s="10">
        <v>112</v>
      </c>
      <c r="G14" s="54">
        <v>200</v>
      </c>
      <c r="H14" s="30">
        <v>20</v>
      </c>
      <c r="I14" s="10">
        <v>17</v>
      </c>
      <c r="J14" s="10">
        <v>10</v>
      </c>
      <c r="K14" s="10">
        <v>5</v>
      </c>
      <c r="L14" s="10">
        <v>3</v>
      </c>
      <c r="N14" s="9" t="s">
        <v>8</v>
      </c>
      <c r="O14" s="13">
        <f>C14/(C14+D14+E14+F14+G14)*100</f>
        <v>30.787309048178614</v>
      </c>
      <c r="P14" s="13">
        <f t="shared" si="1"/>
        <v>18.331374853113982</v>
      </c>
      <c r="Q14" s="13">
        <f t="shared" si="2"/>
        <v>14.218566392479437</v>
      </c>
      <c r="R14" s="13">
        <f t="shared" si="3"/>
        <v>13.160987074030553</v>
      </c>
      <c r="S14" s="83">
        <f t="shared" si="4"/>
        <v>23.501762632197416</v>
      </c>
      <c r="T14" s="28">
        <f t="shared" si="5"/>
        <v>36.363636363636367</v>
      </c>
      <c r="U14" s="13">
        <f t="shared" si="6"/>
        <v>30.909090909090907</v>
      </c>
      <c r="V14" s="13">
        <f t="shared" si="7"/>
        <v>18.181818181818183</v>
      </c>
      <c r="W14" s="13">
        <f t="shared" si="8"/>
        <v>9.0909090909090917</v>
      </c>
      <c r="X14" s="13">
        <f t="shared" si="9"/>
        <v>5.4545454545454541</v>
      </c>
    </row>
    <row r="15" spans="1:24" x14ac:dyDescent="0.25">
      <c r="B15" s="9" t="s">
        <v>9</v>
      </c>
      <c r="C15" s="10">
        <v>139</v>
      </c>
      <c r="D15" s="10">
        <v>80</v>
      </c>
      <c r="E15" s="10">
        <v>68</v>
      </c>
      <c r="F15" s="10">
        <v>80</v>
      </c>
      <c r="G15" s="54">
        <v>90</v>
      </c>
      <c r="H15" s="30">
        <v>14</v>
      </c>
      <c r="I15" s="10">
        <v>13</v>
      </c>
      <c r="J15" s="10">
        <v>11</v>
      </c>
      <c r="K15" s="10">
        <v>1</v>
      </c>
      <c r="L15" s="10">
        <v>2</v>
      </c>
      <c r="N15" s="9" t="s">
        <v>9</v>
      </c>
      <c r="O15" s="13">
        <f t="shared" si="0"/>
        <v>30.415754923413569</v>
      </c>
      <c r="P15" s="13">
        <f t="shared" si="1"/>
        <v>17.505470459518598</v>
      </c>
      <c r="Q15" s="13">
        <f t="shared" si="2"/>
        <v>14.879649890590811</v>
      </c>
      <c r="R15" s="13">
        <f t="shared" si="3"/>
        <v>17.505470459518598</v>
      </c>
      <c r="S15" s="83">
        <f t="shared" si="4"/>
        <v>19.693654266958426</v>
      </c>
      <c r="T15" s="28">
        <f t="shared" si="5"/>
        <v>34.146341463414636</v>
      </c>
      <c r="U15" s="13">
        <f t="shared" si="6"/>
        <v>31.707317073170731</v>
      </c>
      <c r="V15" s="13">
        <f t="shared" si="7"/>
        <v>26.829268292682929</v>
      </c>
      <c r="W15" s="13">
        <f t="shared" si="8"/>
        <v>2.4390243902439024</v>
      </c>
      <c r="X15" s="13">
        <f t="shared" si="9"/>
        <v>4.8780487804878048</v>
      </c>
    </row>
    <row r="16" spans="1:24" x14ac:dyDescent="0.25">
      <c r="B16" s="4" t="s">
        <v>53</v>
      </c>
      <c r="C16" s="8"/>
      <c r="D16" s="8"/>
      <c r="E16" s="8"/>
      <c r="F16" s="8"/>
      <c r="G16" s="53"/>
      <c r="H16" s="8"/>
      <c r="I16" s="8"/>
      <c r="J16" s="8"/>
      <c r="K16" s="8"/>
      <c r="L16" s="8"/>
      <c r="N16" s="4" t="s">
        <v>53</v>
      </c>
      <c r="O16" s="12"/>
      <c r="P16" s="12"/>
      <c r="Q16" s="12"/>
      <c r="R16" s="12"/>
      <c r="S16" s="82"/>
      <c r="T16" s="12"/>
      <c r="U16" s="12"/>
      <c r="V16" s="12"/>
      <c r="W16" s="12"/>
      <c r="X16" s="12"/>
    </row>
    <row r="17" spans="2:24" x14ac:dyDescent="0.25">
      <c r="B17" s="9" t="s">
        <v>46</v>
      </c>
      <c r="C17" s="10">
        <v>265</v>
      </c>
      <c r="D17" s="10">
        <v>167</v>
      </c>
      <c r="E17" s="10">
        <v>117</v>
      </c>
      <c r="F17" s="10">
        <v>110</v>
      </c>
      <c r="G17" s="54">
        <v>140</v>
      </c>
      <c r="H17" s="30">
        <v>18</v>
      </c>
      <c r="I17" s="10">
        <v>17</v>
      </c>
      <c r="J17" s="10">
        <v>9</v>
      </c>
      <c r="K17" s="10">
        <v>2</v>
      </c>
      <c r="L17" s="10">
        <v>6</v>
      </c>
      <c r="N17" s="9" t="s">
        <v>46</v>
      </c>
      <c r="O17" s="13">
        <f t="shared" ref="O17:O23" si="10">C17/(C17+D17+E17+F17+G17)*100</f>
        <v>33.166458072590736</v>
      </c>
      <c r="P17" s="13">
        <f t="shared" ref="P17:P23" si="11">D17/(D17+E17+F17+G17+C17)*100</f>
        <v>20.901126408010011</v>
      </c>
      <c r="Q17" s="13">
        <f t="shared" ref="Q17:Q23" si="12">E17/(E17+F17+G17+C17+D17)*100</f>
        <v>14.643304130162704</v>
      </c>
      <c r="R17" s="13">
        <f t="shared" ref="R17:R21" si="13">F17/(F17+G17+E17+D17+C17)*100</f>
        <v>13.767209011264081</v>
      </c>
      <c r="S17" s="83">
        <f t="shared" ref="S17:S23" si="14">G17/(G17+C17+D17+E17+F17)*100</f>
        <v>17.521902377972467</v>
      </c>
      <c r="T17" s="28">
        <f t="shared" ref="T17:T23" si="15">H17/(H17+I17+J17+K17+L17)*100</f>
        <v>34.615384615384613</v>
      </c>
      <c r="U17" s="13">
        <f t="shared" ref="U17:U23" si="16">I17/(I17+J17+K17+L17+H17)*100</f>
        <v>32.692307692307693</v>
      </c>
      <c r="V17" s="13">
        <f t="shared" ref="V17:V23" si="17">J17/(J17+K17+L17+H17+I17)*100</f>
        <v>17.307692307692307</v>
      </c>
      <c r="W17" s="13">
        <f t="shared" ref="W17:W23" si="18">K17/(K17+L17+J17+I17+H17)*100</f>
        <v>3.8461538461538463</v>
      </c>
      <c r="X17" s="13">
        <f t="shared" ref="X17:X23" si="19">L17/(L17+H17+I17+J17+K17)*100</f>
        <v>11.538461538461538</v>
      </c>
    </row>
    <row r="18" spans="2:24" x14ac:dyDescent="0.25">
      <c r="B18" s="9" t="s">
        <v>47</v>
      </c>
      <c r="C18" s="10">
        <v>65</v>
      </c>
      <c r="D18" s="10">
        <v>47</v>
      </c>
      <c r="E18" s="10">
        <v>37</v>
      </c>
      <c r="F18" s="10">
        <v>25</v>
      </c>
      <c r="G18" s="54">
        <v>27</v>
      </c>
      <c r="H18" s="30">
        <v>3</v>
      </c>
      <c r="I18" s="10">
        <v>2</v>
      </c>
      <c r="J18" s="10">
        <v>4</v>
      </c>
      <c r="K18" s="10">
        <v>1</v>
      </c>
      <c r="L18" s="10">
        <v>0</v>
      </c>
      <c r="N18" s="9" t="s">
        <v>47</v>
      </c>
      <c r="O18" s="13">
        <f t="shared" si="10"/>
        <v>32.338308457711449</v>
      </c>
      <c r="P18" s="13">
        <f t="shared" si="11"/>
        <v>23.383084577114428</v>
      </c>
      <c r="Q18" s="13">
        <f t="shared" si="12"/>
        <v>18.407960199004975</v>
      </c>
      <c r="R18" s="13">
        <f t="shared" si="13"/>
        <v>12.437810945273633</v>
      </c>
      <c r="S18" s="83">
        <f t="shared" si="14"/>
        <v>13.432835820895523</v>
      </c>
      <c r="T18" s="28">
        <f t="shared" si="15"/>
        <v>30</v>
      </c>
      <c r="U18" s="13">
        <f t="shared" si="16"/>
        <v>20</v>
      </c>
      <c r="V18" s="13">
        <f t="shared" si="17"/>
        <v>40</v>
      </c>
      <c r="W18" s="13">
        <f t="shared" si="18"/>
        <v>10</v>
      </c>
      <c r="X18" s="13">
        <f t="shared" si="19"/>
        <v>0</v>
      </c>
    </row>
    <row r="19" spans="2:24" x14ac:dyDescent="0.25">
      <c r="B19" s="9" t="s">
        <v>48</v>
      </c>
      <c r="C19" s="10">
        <v>175</v>
      </c>
      <c r="D19" s="10">
        <v>140</v>
      </c>
      <c r="E19" s="10">
        <v>144</v>
      </c>
      <c r="F19" s="10">
        <v>132</v>
      </c>
      <c r="G19" s="54">
        <v>189</v>
      </c>
      <c r="H19" s="30">
        <v>15</v>
      </c>
      <c r="I19" s="10">
        <v>22</v>
      </c>
      <c r="J19" s="10">
        <v>7</v>
      </c>
      <c r="K19" s="10">
        <v>8</v>
      </c>
      <c r="L19" s="10">
        <v>2</v>
      </c>
      <c r="N19" s="9" t="s">
        <v>48</v>
      </c>
      <c r="O19" s="13">
        <f t="shared" si="10"/>
        <v>22.435897435897438</v>
      </c>
      <c r="P19" s="13">
        <f t="shared" si="11"/>
        <v>17.948717948717949</v>
      </c>
      <c r="Q19" s="13">
        <f t="shared" si="12"/>
        <v>18.461538461538463</v>
      </c>
      <c r="R19" s="13">
        <f t="shared" si="13"/>
        <v>16.923076923076923</v>
      </c>
      <c r="S19" s="83">
        <f t="shared" si="14"/>
        <v>24.23076923076923</v>
      </c>
      <c r="T19" s="28">
        <f t="shared" si="15"/>
        <v>27.777777777777779</v>
      </c>
      <c r="U19" s="13">
        <f t="shared" si="16"/>
        <v>40.74074074074074</v>
      </c>
      <c r="V19" s="13">
        <f t="shared" si="17"/>
        <v>12.962962962962962</v>
      </c>
      <c r="W19" s="13">
        <f t="shared" si="18"/>
        <v>14.814814814814813</v>
      </c>
      <c r="X19" s="13">
        <f t="shared" si="19"/>
        <v>3.7037037037037033</v>
      </c>
    </row>
    <row r="20" spans="2:24" x14ac:dyDescent="0.25">
      <c r="B20" s="9" t="s">
        <v>49</v>
      </c>
      <c r="C20" s="10">
        <v>23</v>
      </c>
      <c r="D20" s="10">
        <v>18</v>
      </c>
      <c r="E20" s="10">
        <v>17</v>
      </c>
      <c r="F20" s="10">
        <v>7</v>
      </c>
      <c r="G20" s="54">
        <v>24</v>
      </c>
      <c r="H20" s="30">
        <v>3</v>
      </c>
      <c r="I20" s="10">
        <v>3</v>
      </c>
      <c r="J20" s="10">
        <v>0</v>
      </c>
      <c r="K20" s="10">
        <v>0</v>
      </c>
      <c r="L20" s="10">
        <v>0</v>
      </c>
      <c r="N20" s="9" t="s">
        <v>49</v>
      </c>
      <c r="O20" s="13">
        <f t="shared" si="10"/>
        <v>25.842696629213485</v>
      </c>
      <c r="P20" s="13">
        <f t="shared" si="11"/>
        <v>20.224719101123593</v>
      </c>
      <c r="Q20" s="13">
        <f t="shared" si="12"/>
        <v>19.101123595505616</v>
      </c>
      <c r="R20" s="13">
        <f t="shared" si="13"/>
        <v>7.8651685393258424</v>
      </c>
      <c r="S20" s="83">
        <f t="shared" si="14"/>
        <v>26.966292134831459</v>
      </c>
      <c r="T20" s="28">
        <f t="shared" si="15"/>
        <v>50</v>
      </c>
      <c r="U20" s="13">
        <f t="shared" si="16"/>
        <v>50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50</v>
      </c>
      <c r="C21" s="10">
        <v>22</v>
      </c>
      <c r="D21" s="10">
        <v>14</v>
      </c>
      <c r="E21" s="10">
        <v>21</v>
      </c>
      <c r="F21" s="10">
        <v>31</v>
      </c>
      <c r="G21" s="54">
        <v>149</v>
      </c>
      <c r="H21" s="30">
        <v>1</v>
      </c>
      <c r="I21" s="10">
        <v>1</v>
      </c>
      <c r="J21" s="10">
        <v>6</v>
      </c>
      <c r="K21" s="10">
        <v>0</v>
      </c>
      <c r="L21" s="10">
        <v>1</v>
      </c>
      <c r="N21" s="9" t="s">
        <v>50</v>
      </c>
      <c r="O21" s="13">
        <f t="shared" si="10"/>
        <v>9.2827004219409286</v>
      </c>
      <c r="P21" s="13">
        <f t="shared" si="11"/>
        <v>5.9071729957805905</v>
      </c>
      <c r="Q21" s="13">
        <f t="shared" si="12"/>
        <v>8.8607594936708853</v>
      </c>
      <c r="R21" s="13">
        <f t="shared" si="13"/>
        <v>13.080168776371309</v>
      </c>
      <c r="S21" s="83">
        <f t="shared" si="14"/>
        <v>62.869198312236286</v>
      </c>
      <c r="T21" s="28">
        <f t="shared" si="15"/>
        <v>11.111111111111111</v>
      </c>
      <c r="U21" s="13">
        <f t="shared" si="16"/>
        <v>11.111111111111111</v>
      </c>
      <c r="V21" s="13">
        <f t="shared" si="17"/>
        <v>66.666666666666657</v>
      </c>
      <c r="W21" s="13">
        <f t="shared" si="18"/>
        <v>0</v>
      </c>
      <c r="X21" s="13">
        <f t="shared" si="19"/>
        <v>11.111111111111111</v>
      </c>
    </row>
    <row r="22" spans="2:24" x14ac:dyDescent="0.25">
      <c r="B22" s="9" t="s">
        <v>51</v>
      </c>
      <c r="C22" s="10">
        <v>15</v>
      </c>
      <c r="D22" s="10">
        <v>12</v>
      </c>
      <c r="E22" s="10">
        <v>21</v>
      </c>
      <c r="F22" s="10">
        <v>13</v>
      </c>
      <c r="G22" s="54">
        <v>16</v>
      </c>
      <c r="H22" s="30">
        <v>1</v>
      </c>
      <c r="I22" s="10">
        <v>3</v>
      </c>
      <c r="J22" s="10">
        <v>1</v>
      </c>
      <c r="K22" s="10">
        <v>0</v>
      </c>
      <c r="L22" s="10">
        <v>0</v>
      </c>
      <c r="N22" s="9" t="s">
        <v>51</v>
      </c>
      <c r="O22" s="13">
        <f t="shared" si="10"/>
        <v>19.480519480519483</v>
      </c>
      <c r="P22" s="13">
        <f t="shared" si="11"/>
        <v>15.584415584415584</v>
      </c>
      <c r="Q22" s="13">
        <f t="shared" si="12"/>
        <v>27.27272727272727</v>
      </c>
      <c r="R22" s="13">
        <f>F22/(F22+G22+E22+D22+C22)*100</f>
        <v>16.883116883116884</v>
      </c>
      <c r="S22" s="83">
        <f t="shared" si="14"/>
        <v>20.779220779220779</v>
      </c>
      <c r="T22" s="28">
        <f t="shared" si="15"/>
        <v>20</v>
      </c>
      <c r="U22" s="13">
        <f t="shared" si="16"/>
        <v>60</v>
      </c>
      <c r="V22" s="13">
        <f t="shared" si="17"/>
        <v>20</v>
      </c>
      <c r="W22" s="13">
        <f t="shared" si="18"/>
        <v>0</v>
      </c>
      <c r="X22" s="13">
        <f t="shared" si="19"/>
        <v>0</v>
      </c>
    </row>
    <row r="23" spans="2:24" x14ac:dyDescent="0.25">
      <c r="B23" s="9" t="s">
        <v>52</v>
      </c>
      <c r="C23" s="10">
        <v>96</v>
      </c>
      <c r="D23" s="10">
        <v>64</v>
      </c>
      <c r="E23" s="10">
        <v>73</v>
      </c>
      <c r="F23" s="10">
        <v>52</v>
      </c>
      <c r="G23" s="54">
        <v>135</v>
      </c>
      <c r="H23" s="30">
        <v>10</v>
      </c>
      <c r="I23" s="10">
        <v>1</v>
      </c>
      <c r="J23" s="10">
        <v>3</v>
      </c>
      <c r="K23" s="10">
        <v>2</v>
      </c>
      <c r="L23" s="10">
        <v>2</v>
      </c>
      <c r="N23" s="9" t="s">
        <v>52</v>
      </c>
      <c r="O23" s="13">
        <f t="shared" si="10"/>
        <v>22.857142857142858</v>
      </c>
      <c r="P23" s="13">
        <f t="shared" si="11"/>
        <v>15.238095238095239</v>
      </c>
      <c r="Q23" s="13">
        <f t="shared" si="12"/>
        <v>17.38095238095238</v>
      </c>
      <c r="R23" s="13">
        <f t="shared" ref="R23" si="20">F23/(F23+G23+E23+D23+C23)*100</f>
        <v>12.380952380952381</v>
      </c>
      <c r="S23" s="83">
        <f t="shared" si="14"/>
        <v>32.142857142857146</v>
      </c>
      <c r="T23" s="28">
        <f t="shared" si="15"/>
        <v>55.555555555555557</v>
      </c>
      <c r="U23" s="13">
        <f t="shared" si="16"/>
        <v>5.5555555555555554</v>
      </c>
      <c r="V23" s="13">
        <f t="shared" si="17"/>
        <v>16.666666666666664</v>
      </c>
      <c r="W23" s="13">
        <f t="shared" si="18"/>
        <v>11.111111111111111</v>
      </c>
      <c r="X23" s="13">
        <f t="shared" si="19"/>
        <v>11.111111111111111</v>
      </c>
    </row>
    <row r="24" spans="2:24" x14ac:dyDescent="0.25">
      <c r="B24" s="4" t="s">
        <v>83</v>
      </c>
      <c r="C24" s="19"/>
      <c r="D24" s="19"/>
      <c r="E24" s="19"/>
      <c r="F24" s="55"/>
      <c r="G24" s="56"/>
      <c r="H24" s="4"/>
      <c r="I24" s="34"/>
      <c r="J24" s="34"/>
      <c r="L24" s="4"/>
      <c r="N24" s="4" t="s">
        <v>83</v>
      </c>
      <c r="O24" s="19"/>
      <c r="P24" s="19"/>
      <c r="Q24" s="19"/>
      <c r="R24" s="55"/>
      <c r="S24" s="56"/>
      <c r="T24" s="4"/>
      <c r="U24" s="34"/>
      <c r="V24" s="34"/>
      <c r="X24" s="4"/>
    </row>
    <row r="25" spans="2:24" x14ac:dyDescent="0.25">
      <c r="B25" s="9" t="s">
        <v>84</v>
      </c>
      <c r="C25" s="10">
        <v>439</v>
      </c>
      <c r="D25" s="10">
        <v>307</v>
      </c>
      <c r="E25" s="10">
        <v>301</v>
      </c>
      <c r="F25" s="10">
        <v>260</v>
      </c>
      <c r="G25" s="54">
        <v>529</v>
      </c>
      <c r="H25" s="30">
        <v>31</v>
      </c>
      <c r="I25" s="10">
        <v>32</v>
      </c>
      <c r="J25" s="10">
        <v>18</v>
      </c>
      <c r="K25" s="10">
        <v>9</v>
      </c>
      <c r="L25" s="10">
        <v>8</v>
      </c>
      <c r="N25" s="9" t="s">
        <v>84</v>
      </c>
      <c r="O25" s="40">
        <f t="shared" ref="O25:O26" si="21">C25/(C25+D25+E25+F25+G25)*100</f>
        <v>23.910675381263616</v>
      </c>
      <c r="P25" s="40">
        <f t="shared" ref="P25:P26" si="22">D25/(D25+E25+F25+G25+C25)*100</f>
        <v>16.721132897603486</v>
      </c>
      <c r="Q25" s="40">
        <f t="shared" ref="Q25:Q26" si="23">E25/(E25+F25+G25+C25+D25)*100</f>
        <v>16.394335511982572</v>
      </c>
      <c r="R25" s="40">
        <f>F25/(F25+G25+E25+D25+C25)*100</f>
        <v>14.161220043572984</v>
      </c>
      <c r="S25" s="100">
        <f t="shared" ref="S25:S26" si="24">G25/(G25+C25+D25+E25+F25)*100</f>
        <v>28.812636165577345</v>
      </c>
      <c r="T25" s="42">
        <f t="shared" ref="T25:T26" si="25">H25/(H25+I25+J25+K25+L25)*100</f>
        <v>31.632653061224492</v>
      </c>
      <c r="U25" s="40">
        <f t="shared" ref="U25:U26" si="26">I25/(I25+J25+K25+L25+H25)*100</f>
        <v>32.653061224489797</v>
      </c>
      <c r="V25" s="40">
        <f t="shared" ref="V25:V26" si="27">J25/(J25+K25+L25+H25+I25)*100</f>
        <v>18.367346938775512</v>
      </c>
      <c r="W25" s="40">
        <f t="shared" ref="W25:W26" si="28">K25/(K25+L25+J25+I25+H25)*100</f>
        <v>9.183673469387756</v>
      </c>
      <c r="X25" s="40">
        <f t="shared" ref="X25:X26" si="29">L25/(L25+H25+I25+J25+K25)*100</f>
        <v>8.1632653061224492</v>
      </c>
    </row>
    <row r="26" spans="2:24" x14ac:dyDescent="0.25">
      <c r="B26" s="9" t="s">
        <v>85</v>
      </c>
      <c r="C26" s="10">
        <v>222</v>
      </c>
      <c r="D26" s="10">
        <v>155</v>
      </c>
      <c r="E26" s="10">
        <v>129</v>
      </c>
      <c r="F26" s="10">
        <v>110</v>
      </c>
      <c r="G26" s="54">
        <v>151</v>
      </c>
      <c r="H26" s="30">
        <v>20</v>
      </c>
      <c r="I26" s="10">
        <v>17</v>
      </c>
      <c r="J26" s="10">
        <v>12</v>
      </c>
      <c r="K26" s="10">
        <v>4</v>
      </c>
      <c r="L26" s="10">
        <v>3</v>
      </c>
      <c r="N26" s="9" t="s">
        <v>85</v>
      </c>
      <c r="O26" s="40">
        <f t="shared" si="21"/>
        <v>28.943937418513688</v>
      </c>
      <c r="P26" s="40">
        <f t="shared" si="22"/>
        <v>20.208604954367665</v>
      </c>
      <c r="Q26" s="40">
        <f t="shared" si="23"/>
        <v>16.818774445893091</v>
      </c>
      <c r="R26" s="40">
        <f t="shared" ref="R26" si="30">F26/(F26+G26+E26+D26+C26)*100</f>
        <v>14.341590612777052</v>
      </c>
      <c r="S26" s="100">
        <f t="shared" si="24"/>
        <v>19.687092568448499</v>
      </c>
      <c r="T26" s="42">
        <f t="shared" si="25"/>
        <v>35.714285714285715</v>
      </c>
      <c r="U26" s="40">
        <f t="shared" si="26"/>
        <v>30.357142857142854</v>
      </c>
      <c r="V26" s="40">
        <f t="shared" si="27"/>
        <v>21.428571428571427</v>
      </c>
      <c r="W26" s="40">
        <f t="shared" si="28"/>
        <v>7.1428571428571423</v>
      </c>
      <c r="X26" s="40">
        <f t="shared" si="29"/>
        <v>5.3571428571428568</v>
      </c>
    </row>
  </sheetData>
  <mergeCells count="7">
    <mergeCell ref="D2:E2"/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66</v>
      </c>
    </row>
    <row r="2" spans="1:16" ht="18" x14ac:dyDescent="0.25">
      <c r="A2" s="31"/>
      <c r="B2" s="1" t="s">
        <v>128</v>
      </c>
      <c r="D2" s="240" t="s">
        <v>133</v>
      </c>
      <c r="E2" s="240"/>
    </row>
    <row r="3" spans="1:16" x14ac:dyDescent="0.25">
      <c r="B3" s="32" t="s">
        <v>69</v>
      </c>
    </row>
    <row r="4" spans="1:16" ht="18" customHeight="1" x14ac:dyDescent="0.25">
      <c r="B4" s="1" t="s">
        <v>122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63</v>
      </c>
      <c r="J6" s="20" t="s">
        <v>64</v>
      </c>
    </row>
    <row r="7" spans="1:16" ht="22.5" x14ac:dyDescent="0.25">
      <c r="B7" s="3" t="s">
        <v>0</v>
      </c>
      <c r="C7" s="3" t="s">
        <v>93</v>
      </c>
      <c r="D7" s="3" t="s">
        <v>94</v>
      </c>
      <c r="E7" s="3" t="s">
        <v>95</v>
      </c>
      <c r="F7" s="3" t="s">
        <v>96</v>
      </c>
      <c r="G7" s="3" t="s">
        <v>97</v>
      </c>
      <c r="H7" s="3" t="s">
        <v>14</v>
      </c>
      <c r="J7" s="3" t="s">
        <v>0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122</v>
      </c>
      <c r="D9" s="7">
        <v>795</v>
      </c>
      <c r="E9" s="7">
        <v>3548</v>
      </c>
      <c r="F9" s="7">
        <v>431</v>
      </c>
      <c r="G9" s="7">
        <v>206</v>
      </c>
      <c r="H9" s="7">
        <v>486</v>
      </c>
      <c r="J9" s="6" t="s">
        <v>4</v>
      </c>
      <c r="K9" s="11">
        <f>C9/(C9+D9+E9+F9+G9+H9)*100</f>
        <v>2.1832498210450968</v>
      </c>
      <c r="L9" s="11">
        <f>D9/(D9+E9+F9+G9+H9+C9)*100</f>
        <v>14.226914817466</v>
      </c>
      <c r="M9" s="11">
        <f>E9/(E9+F9+G9+H9+D9+C9)*100</f>
        <v>63.493199713672155</v>
      </c>
      <c r="N9" s="11">
        <f>F9/(F9+G9+H9+E9+D9+C9)*100</f>
        <v>7.7129563350035788</v>
      </c>
      <c r="O9" s="11">
        <f>G9/(G9+H9+E9+F9+D9+C9)*100</f>
        <v>3.686471009305655</v>
      </c>
      <c r="P9" s="11">
        <f>H9/(H9+G9+F9+E9+D9+C9)*100</f>
        <v>8.6972083035075158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23</v>
      </c>
      <c r="D11" s="10">
        <v>92</v>
      </c>
      <c r="E11" s="10">
        <v>785</v>
      </c>
      <c r="F11" s="10">
        <v>49</v>
      </c>
      <c r="G11" s="10">
        <v>32</v>
      </c>
      <c r="H11" s="10">
        <v>146</v>
      </c>
      <c r="J11" s="9" t="s">
        <v>6</v>
      </c>
      <c r="K11" s="13">
        <f t="shared" ref="K11:K14" si="0">C11/(C11+D11+E11+F11+G11+H11)*100</f>
        <v>2.0408163265306123</v>
      </c>
      <c r="L11" s="13">
        <f t="shared" ref="L11:L14" si="1">D11/(D11+E11+F11+G11+H11+C11)*100</f>
        <v>8.1632653061224492</v>
      </c>
      <c r="M11" s="13">
        <f t="shared" ref="M11:M14" si="2">E11/(E11+F11+G11+H11+D11+C11)*100</f>
        <v>69.653948535936109</v>
      </c>
      <c r="N11" s="13">
        <f t="shared" ref="N11:N14" si="3">F11/(F11+G11+H11+E11+D11+C11)*100</f>
        <v>4.3478260869565215</v>
      </c>
      <c r="O11" s="13">
        <f t="shared" ref="O11:O14" si="4">G11/(G11+H11+E11+F11+D11+C11)*100</f>
        <v>2.839396628216504</v>
      </c>
      <c r="P11" s="13">
        <f t="shared" ref="P11:P14" si="5">H11/(H11+G11+F11+E11+D11+C11)*100</f>
        <v>12.954747116237799</v>
      </c>
    </row>
    <row r="12" spans="1:16" x14ac:dyDescent="0.25">
      <c r="B12" s="9" t="s">
        <v>7</v>
      </c>
      <c r="C12" s="10">
        <v>32</v>
      </c>
      <c r="D12" s="10">
        <v>240</v>
      </c>
      <c r="E12" s="10">
        <v>1320</v>
      </c>
      <c r="F12" s="10">
        <v>137</v>
      </c>
      <c r="G12" s="10">
        <v>74</v>
      </c>
      <c r="H12" s="10">
        <v>166</v>
      </c>
      <c r="J12" s="9" t="s">
        <v>7</v>
      </c>
      <c r="K12" s="13">
        <f t="shared" si="0"/>
        <v>1.6251904520060942</v>
      </c>
      <c r="L12" s="13">
        <f t="shared" si="1"/>
        <v>12.188928390045708</v>
      </c>
      <c r="M12" s="13">
        <f t="shared" si="2"/>
        <v>67.039106145251395</v>
      </c>
      <c r="N12" s="13">
        <f t="shared" si="3"/>
        <v>6.9578466226510916</v>
      </c>
      <c r="O12" s="13">
        <f t="shared" si="4"/>
        <v>3.7582529202640935</v>
      </c>
      <c r="P12" s="13">
        <f t="shared" si="5"/>
        <v>8.4306754697816153</v>
      </c>
    </row>
    <row r="13" spans="1:16" x14ac:dyDescent="0.25">
      <c r="B13" s="9" t="s">
        <v>8</v>
      </c>
      <c r="C13" s="10">
        <v>37</v>
      </c>
      <c r="D13" s="10">
        <v>278</v>
      </c>
      <c r="E13" s="10">
        <v>1016</v>
      </c>
      <c r="F13" s="10">
        <v>158</v>
      </c>
      <c r="G13" s="10">
        <v>74</v>
      </c>
      <c r="H13" s="10">
        <v>125</v>
      </c>
      <c r="J13" s="9" t="s">
        <v>8</v>
      </c>
      <c r="K13" s="13">
        <f t="shared" si="0"/>
        <v>2.1919431279620856</v>
      </c>
      <c r="L13" s="13">
        <f t="shared" si="1"/>
        <v>16.469194312796208</v>
      </c>
      <c r="M13" s="13">
        <f t="shared" si="2"/>
        <v>60.189573459715639</v>
      </c>
      <c r="N13" s="13">
        <f t="shared" si="3"/>
        <v>9.3601895734597154</v>
      </c>
      <c r="O13" s="13">
        <f t="shared" si="4"/>
        <v>4.3838862559241711</v>
      </c>
      <c r="P13" s="13">
        <f t="shared" si="5"/>
        <v>7.4052132701421804</v>
      </c>
    </row>
    <row r="14" spans="1:16" x14ac:dyDescent="0.25">
      <c r="B14" s="9" t="s">
        <v>9</v>
      </c>
      <c r="C14" s="10">
        <v>30</v>
      </c>
      <c r="D14" s="10">
        <v>185</v>
      </c>
      <c r="E14" s="10">
        <v>427</v>
      </c>
      <c r="F14" s="10">
        <v>87</v>
      </c>
      <c r="G14" s="10">
        <v>26</v>
      </c>
      <c r="H14" s="10">
        <v>49</v>
      </c>
      <c r="J14" s="9" t="s">
        <v>9</v>
      </c>
      <c r="K14" s="13">
        <f t="shared" si="0"/>
        <v>3.7313432835820892</v>
      </c>
      <c r="L14" s="13">
        <f t="shared" si="1"/>
        <v>23.009950248756219</v>
      </c>
      <c r="M14" s="13">
        <f t="shared" si="2"/>
        <v>53.10945273631841</v>
      </c>
      <c r="N14" s="13">
        <f t="shared" si="3"/>
        <v>10.820895522388058</v>
      </c>
      <c r="O14" s="13">
        <f t="shared" si="4"/>
        <v>3.233830845771144</v>
      </c>
      <c r="P14" s="13">
        <f t="shared" si="5"/>
        <v>6.0945273631840795</v>
      </c>
    </row>
    <row r="15" spans="1:16" x14ac:dyDescent="0.25">
      <c r="B15" s="4" t="s">
        <v>53</v>
      </c>
      <c r="C15" s="8"/>
      <c r="D15" s="8"/>
      <c r="E15" s="8"/>
      <c r="F15" s="8"/>
      <c r="G15" s="8"/>
      <c r="H15" s="8"/>
      <c r="J15" s="4" t="s">
        <v>53</v>
      </c>
      <c r="K15" s="8"/>
      <c r="L15" s="8"/>
      <c r="M15" s="8"/>
      <c r="N15" s="8"/>
      <c r="O15" s="8"/>
      <c r="P15" s="8"/>
    </row>
    <row r="16" spans="1:16" x14ac:dyDescent="0.25">
      <c r="B16" s="9" t="s">
        <v>46</v>
      </c>
      <c r="C16" s="10">
        <v>40</v>
      </c>
      <c r="D16" s="10">
        <v>267</v>
      </c>
      <c r="E16" s="10">
        <v>968</v>
      </c>
      <c r="F16" s="10">
        <v>179</v>
      </c>
      <c r="G16" s="10">
        <v>76</v>
      </c>
      <c r="H16" s="10">
        <v>99</v>
      </c>
      <c r="J16" s="9" t="s">
        <v>46</v>
      </c>
      <c r="K16" s="13">
        <f t="shared" ref="K16:K22" si="6">C16/(C16+D16+E16+F16+G16+H16)*100</f>
        <v>2.4554941682013505</v>
      </c>
      <c r="L16" s="13">
        <f t="shared" ref="L16:L22" si="7">D16/(D16+E16+F16+G16+H16+C16)*100</f>
        <v>16.390423572744016</v>
      </c>
      <c r="M16" s="13">
        <f t="shared" ref="M16:M22" si="8">E16/(E16+F16+G16+H16+D16+C16)*100</f>
        <v>59.422958870472684</v>
      </c>
      <c r="N16" s="13">
        <f t="shared" ref="N16:N22" si="9">F16/(F16+G16+H16+E16+D16+C16)*100</f>
        <v>10.988336402701043</v>
      </c>
      <c r="O16" s="13">
        <f t="shared" ref="O16:O22" si="10">G16/(G16+H16+E16+F16+D16+C16)*100</f>
        <v>4.6654389195825656</v>
      </c>
      <c r="P16" s="13">
        <f t="shared" ref="P16:P22" si="11">H16/(H16+G16+F16+E16+D16+C16)*100</f>
        <v>6.0773480662983426</v>
      </c>
    </row>
    <row r="17" spans="2:16" x14ac:dyDescent="0.25">
      <c r="B17" s="9" t="s">
        <v>47</v>
      </c>
      <c r="C17" s="10">
        <v>10</v>
      </c>
      <c r="D17" s="10">
        <v>64</v>
      </c>
      <c r="E17" s="10">
        <v>422</v>
      </c>
      <c r="F17" s="10">
        <v>37</v>
      </c>
      <c r="G17" s="10">
        <v>12</v>
      </c>
      <c r="H17" s="10">
        <v>71</v>
      </c>
      <c r="J17" s="9" t="s">
        <v>47</v>
      </c>
      <c r="K17" s="13">
        <f t="shared" si="6"/>
        <v>1.6233766233766231</v>
      </c>
      <c r="L17" s="13">
        <f t="shared" si="7"/>
        <v>10.38961038961039</v>
      </c>
      <c r="M17" s="13">
        <f t="shared" si="8"/>
        <v>68.506493506493499</v>
      </c>
      <c r="N17" s="13">
        <f t="shared" si="9"/>
        <v>6.0064935064935066</v>
      </c>
      <c r="O17" s="13">
        <f t="shared" si="10"/>
        <v>1.948051948051948</v>
      </c>
      <c r="P17" s="13">
        <f t="shared" si="11"/>
        <v>11.525974025974026</v>
      </c>
    </row>
    <row r="18" spans="2:16" x14ac:dyDescent="0.25">
      <c r="B18" s="9" t="s">
        <v>48</v>
      </c>
      <c r="C18" s="10">
        <v>53</v>
      </c>
      <c r="D18" s="10">
        <v>283</v>
      </c>
      <c r="E18" s="10">
        <v>1074</v>
      </c>
      <c r="F18" s="10">
        <v>110</v>
      </c>
      <c r="G18" s="10">
        <v>36</v>
      </c>
      <c r="H18" s="10">
        <v>142</v>
      </c>
      <c r="J18" s="9" t="s">
        <v>48</v>
      </c>
      <c r="K18" s="13">
        <f t="shared" si="6"/>
        <v>3.1213191990577149</v>
      </c>
      <c r="L18" s="13">
        <f t="shared" si="7"/>
        <v>16.666666666666664</v>
      </c>
      <c r="M18" s="13">
        <f t="shared" si="8"/>
        <v>63.250883392226157</v>
      </c>
      <c r="N18" s="13">
        <f t="shared" si="9"/>
        <v>6.4782096584216724</v>
      </c>
      <c r="O18" s="13">
        <f t="shared" si="10"/>
        <v>2.1201413427561837</v>
      </c>
      <c r="P18" s="13">
        <f t="shared" si="11"/>
        <v>8.3627797408716127</v>
      </c>
    </row>
    <row r="19" spans="2:16" x14ac:dyDescent="0.25">
      <c r="B19" s="9" t="s">
        <v>49</v>
      </c>
      <c r="C19" s="10">
        <v>4</v>
      </c>
      <c r="D19" s="10">
        <v>28</v>
      </c>
      <c r="E19" s="10">
        <v>103</v>
      </c>
      <c r="F19" s="10">
        <v>24</v>
      </c>
      <c r="G19" s="10">
        <v>7</v>
      </c>
      <c r="H19" s="10">
        <v>18</v>
      </c>
      <c r="J19" s="9" t="s">
        <v>49</v>
      </c>
      <c r="K19" s="13">
        <f t="shared" si="6"/>
        <v>2.1739130434782608</v>
      </c>
      <c r="L19" s="13">
        <f t="shared" si="7"/>
        <v>15.217391304347828</v>
      </c>
      <c r="M19" s="13">
        <f t="shared" si="8"/>
        <v>55.978260869565219</v>
      </c>
      <c r="N19" s="13">
        <f t="shared" si="9"/>
        <v>13.043478260869565</v>
      </c>
      <c r="O19" s="13">
        <f t="shared" si="10"/>
        <v>3.804347826086957</v>
      </c>
      <c r="P19" s="13">
        <f t="shared" si="11"/>
        <v>9.7826086956521738</v>
      </c>
    </row>
    <row r="20" spans="2:16" x14ac:dyDescent="0.25">
      <c r="B20" s="9" t="s">
        <v>50</v>
      </c>
      <c r="C20" s="10">
        <v>1</v>
      </c>
      <c r="D20" s="10">
        <v>32</v>
      </c>
      <c r="E20" s="10">
        <v>217</v>
      </c>
      <c r="F20" s="10">
        <v>17</v>
      </c>
      <c r="G20" s="10">
        <v>24</v>
      </c>
      <c r="H20" s="10">
        <v>41</v>
      </c>
      <c r="J20" s="9" t="s">
        <v>50</v>
      </c>
      <c r="K20" s="13">
        <f t="shared" si="6"/>
        <v>0.30120481927710846</v>
      </c>
      <c r="L20" s="13">
        <f t="shared" si="7"/>
        <v>9.6385542168674707</v>
      </c>
      <c r="M20" s="13">
        <f t="shared" si="8"/>
        <v>65.361445783132538</v>
      </c>
      <c r="N20" s="13">
        <f t="shared" si="9"/>
        <v>5.1204819277108431</v>
      </c>
      <c r="O20" s="13">
        <f t="shared" si="10"/>
        <v>7.2289156626506017</v>
      </c>
      <c r="P20" s="13">
        <f t="shared" si="11"/>
        <v>12.349397590361445</v>
      </c>
    </row>
    <row r="21" spans="2:16" x14ac:dyDescent="0.25">
      <c r="B21" s="9" t="s">
        <v>51</v>
      </c>
      <c r="C21" s="10">
        <v>1</v>
      </c>
      <c r="D21" s="10">
        <v>25</v>
      </c>
      <c r="E21" s="10">
        <v>166</v>
      </c>
      <c r="F21" s="10">
        <v>11</v>
      </c>
      <c r="G21" s="10">
        <v>10</v>
      </c>
      <c r="H21" s="10">
        <v>15</v>
      </c>
      <c r="J21" s="9" t="s">
        <v>51</v>
      </c>
      <c r="K21" s="13">
        <f t="shared" si="6"/>
        <v>0.43859649122807015</v>
      </c>
      <c r="L21" s="13">
        <f t="shared" si="7"/>
        <v>10.964912280701753</v>
      </c>
      <c r="M21" s="13">
        <f t="shared" si="8"/>
        <v>72.807017543859658</v>
      </c>
      <c r="N21" s="13">
        <f t="shared" si="9"/>
        <v>4.8245614035087714</v>
      </c>
      <c r="O21" s="13">
        <f t="shared" si="10"/>
        <v>4.3859649122807012</v>
      </c>
      <c r="P21" s="13">
        <f t="shared" si="11"/>
        <v>6.5789473684210522</v>
      </c>
    </row>
    <row r="22" spans="2:16" x14ac:dyDescent="0.25">
      <c r="B22" s="9" t="s">
        <v>52</v>
      </c>
      <c r="C22" s="10">
        <v>13</v>
      </c>
      <c r="D22" s="10">
        <v>96</v>
      </c>
      <c r="E22" s="10">
        <v>598</v>
      </c>
      <c r="F22" s="10">
        <v>53</v>
      </c>
      <c r="G22" s="10">
        <v>41</v>
      </c>
      <c r="H22" s="10">
        <v>100</v>
      </c>
      <c r="J22" s="9" t="s">
        <v>52</v>
      </c>
      <c r="K22" s="13">
        <f t="shared" si="6"/>
        <v>1.4428412874583796</v>
      </c>
      <c r="L22" s="13">
        <f t="shared" si="7"/>
        <v>10.654827968923417</v>
      </c>
      <c r="M22" s="13">
        <f t="shared" si="8"/>
        <v>66.370699223085467</v>
      </c>
      <c r="N22" s="13">
        <f t="shared" si="9"/>
        <v>5.8823529411764701</v>
      </c>
      <c r="O22" s="13">
        <f t="shared" si="10"/>
        <v>4.5504994450610434</v>
      </c>
      <c r="P22" s="13">
        <f t="shared" si="11"/>
        <v>11.098779134295228</v>
      </c>
    </row>
    <row r="23" spans="2:16" x14ac:dyDescent="0.25">
      <c r="B23" s="4" t="s">
        <v>83</v>
      </c>
      <c r="C23" s="19"/>
      <c r="D23" s="19"/>
      <c r="E23" s="19"/>
      <c r="F23" s="19"/>
      <c r="G23" s="19"/>
      <c r="H23" s="19"/>
      <c r="J23" s="4" t="s">
        <v>83</v>
      </c>
      <c r="K23" s="34"/>
      <c r="L23" s="34"/>
      <c r="M23" s="34"/>
      <c r="N23" s="34"/>
      <c r="O23" s="34"/>
      <c r="P23" s="34"/>
    </row>
    <row r="24" spans="2:16" x14ac:dyDescent="0.25">
      <c r="B24" s="9" t="s">
        <v>84</v>
      </c>
      <c r="C24" s="10">
        <v>85</v>
      </c>
      <c r="D24" s="10">
        <v>533</v>
      </c>
      <c r="E24" s="10">
        <v>2643</v>
      </c>
      <c r="F24" s="10">
        <v>279</v>
      </c>
      <c r="G24" s="10">
        <v>122</v>
      </c>
      <c r="H24" s="10">
        <v>398</v>
      </c>
      <c r="J24" s="9" t="s">
        <v>84</v>
      </c>
      <c r="K24" s="40">
        <f t="shared" ref="K24:K25" si="12">C24/(C24+D24+E24+F24+G24+H24)*100</f>
        <v>2.0935960591133003</v>
      </c>
      <c r="L24" s="40">
        <f t="shared" ref="L24:L25" si="13">D24/(D24+E24+F24+G24+H24+C24)*100</f>
        <v>13.128078817733989</v>
      </c>
      <c r="M24" s="40">
        <f t="shared" ref="M24:M25" si="14">E24/(E24+F24+G24+H24+D24+C24)*100</f>
        <v>65.098522167487687</v>
      </c>
      <c r="N24" s="40">
        <f t="shared" ref="N24:N25" si="15">F24/(F24+G24+H24+E24+D24+C24)*100</f>
        <v>6.8719211822660098</v>
      </c>
      <c r="O24" s="40">
        <f t="shared" ref="O24:O25" si="16">G24/(G24+H24+E24+F24+D24+C24)*100</f>
        <v>3.0049261083743843</v>
      </c>
      <c r="P24" s="40">
        <f t="shared" ref="P24:P25" si="17">H24/(H24+G24+F24+E24+D24+C24)*100</f>
        <v>9.8029556650246299</v>
      </c>
    </row>
    <row r="25" spans="2:16" x14ac:dyDescent="0.25">
      <c r="B25" s="9" t="s">
        <v>85</v>
      </c>
      <c r="C25" s="10">
        <v>37</v>
      </c>
      <c r="D25" s="10">
        <v>262</v>
      </c>
      <c r="E25" s="10">
        <v>905</v>
      </c>
      <c r="F25" s="10">
        <v>152</v>
      </c>
      <c r="G25" s="10">
        <v>84</v>
      </c>
      <c r="H25" s="10">
        <v>88</v>
      </c>
      <c r="J25" s="9" t="s">
        <v>85</v>
      </c>
      <c r="K25" s="40">
        <f t="shared" si="12"/>
        <v>2.4214659685863875</v>
      </c>
      <c r="L25" s="40">
        <f t="shared" si="13"/>
        <v>17.146596858638745</v>
      </c>
      <c r="M25" s="40">
        <f t="shared" si="14"/>
        <v>59.227748691099478</v>
      </c>
      <c r="N25" s="40">
        <f t="shared" si="15"/>
        <v>9.9476439790575917</v>
      </c>
      <c r="O25" s="40">
        <f t="shared" si="16"/>
        <v>5.4973821989528799</v>
      </c>
      <c r="P25" s="40">
        <f t="shared" si="17"/>
        <v>5.7591623036649215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E2" sqref="E2:F2"/>
    </sheetView>
  </sheetViews>
  <sheetFormatPr defaultRowHeight="15" x14ac:dyDescent="0.25"/>
  <cols>
    <col min="1" max="1" width="3.42578125" customWidth="1"/>
    <col min="2" max="2" width="28.28515625" customWidth="1"/>
    <col min="3" max="30" width="8.7109375" customWidth="1"/>
    <col min="31" max="31" width="5.7109375" customWidth="1"/>
    <col min="32" max="32" width="28.28515625" customWidth="1"/>
    <col min="33" max="34" width="13.7109375" customWidth="1"/>
  </cols>
  <sheetData>
    <row r="1" spans="1:60" ht="18" x14ac:dyDescent="0.25">
      <c r="B1" s="1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60" ht="18" x14ac:dyDescent="0.25">
      <c r="A2" s="31"/>
      <c r="B2" s="1" t="s">
        <v>128</v>
      </c>
      <c r="C2" s="1"/>
      <c r="D2" s="1"/>
      <c r="E2" s="240" t="s">
        <v>133</v>
      </c>
      <c r="F2" s="24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60" x14ac:dyDescent="0.25">
      <c r="B3" s="32" t="s">
        <v>69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60" ht="18" customHeight="1" x14ac:dyDescent="0.25">
      <c r="B4" s="1" t="s">
        <v>123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60" ht="4.5" customHeight="1" x14ac:dyDescent="0.25"/>
    <row r="6" spans="1:60" ht="14.25" customHeight="1" x14ac:dyDescent="0.25">
      <c r="B6" s="20" t="s">
        <v>63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AB6" s="2"/>
      <c r="AF6" s="20" t="s">
        <v>64</v>
      </c>
    </row>
    <row r="7" spans="1:60" ht="15" customHeight="1" x14ac:dyDescent="0.25">
      <c r="B7" s="253" t="s">
        <v>0</v>
      </c>
      <c r="C7" s="253" t="s">
        <v>129</v>
      </c>
      <c r="D7" s="253"/>
      <c r="E7" s="253"/>
      <c r="F7" s="253"/>
      <c r="G7" s="253"/>
      <c r="H7" s="253"/>
      <c r="I7" s="255"/>
      <c r="J7" s="256" t="s">
        <v>130</v>
      </c>
      <c r="K7" s="253"/>
      <c r="L7" s="253"/>
      <c r="M7" s="253"/>
      <c r="N7" s="253"/>
      <c r="O7" s="253"/>
      <c r="P7" s="257"/>
      <c r="Q7" s="258" t="s">
        <v>131</v>
      </c>
      <c r="R7" s="253"/>
      <c r="S7" s="253"/>
      <c r="T7" s="253"/>
      <c r="U7" s="253"/>
      <c r="V7" s="253"/>
      <c r="W7" s="259"/>
      <c r="X7" s="260" t="s">
        <v>132</v>
      </c>
      <c r="Y7" s="253"/>
      <c r="Z7" s="253"/>
      <c r="AA7" s="253"/>
      <c r="AB7" s="253"/>
      <c r="AC7" s="253"/>
      <c r="AD7" s="253"/>
      <c r="AF7" s="253" t="s">
        <v>0</v>
      </c>
      <c r="AG7" s="253" t="s">
        <v>129</v>
      </c>
      <c r="AH7" s="253"/>
      <c r="AI7" s="253"/>
      <c r="AJ7" s="253"/>
      <c r="AK7" s="253"/>
      <c r="AL7" s="253"/>
      <c r="AM7" s="255"/>
      <c r="AN7" s="256" t="s">
        <v>130</v>
      </c>
      <c r="AO7" s="253"/>
      <c r="AP7" s="253"/>
      <c r="AQ7" s="253"/>
      <c r="AR7" s="253"/>
      <c r="AS7" s="253"/>
      <c r="AT7" s="257"/>
      <c r="AU7" s="258" t="s">
        <v>131</v>
      </c>
      <c r="AV7" s="253"/>
      <c r="AW7" s="253"/>
      <c r="AX7" s="253"/>
      <c r="AY7" s="253"/>
      <c r="AZ7" s="253"/>
      <c r="BA7" s="259"/>
      <c r="BB7" s="260" t="s">
        <v>132</v>
      </c>
      <c r="BC7" s="253"/>
      <c r="BD7" s="253"/>
      <c r="BE7" s="253"/>
      <c r="BF7" s="253"/>
      <c r="BG7" s="253"/>
      <c r="BH7" s="253"/>
    </row>
    <row r="8" spans="1:60" ht="67.5" customHeight="1" x14ac:dyDescent="0.25">
      <c r="B8" s="254"/>
      <c r="C8" s="49" t="s">
        <v>102</v>
      </c>
      <c r="D8" s="49" t="s">
        <v>103</v>
      </c>
      <c r="E8" s="49" t="s">
        <v>28</v>
      </c>
      <c r="F8" s="49" t="s">
        <v>104</v>
      </c>
      <c r="G8" s="49" t="s">
        <v>105</v>
      </c>
      <c r="H8" s="49" t="s">
        <v>29</v>
      </c>
      <c r="I8" s="50" t="s">
        <v>30</v>
      </c>
      <c r="J8" s="57" t="s">
        <v>102</v>
      </c>
      <c r="K8" s="49" t="s">
        <v>103</v>
      </c>
      <c r="L8" s="49" t="s">
        <v>28</v>
      </c>
      <c r="M8" s="49" t="s">
        <v>104</v>
      </c>
      <c r="N8" s="49" t="s">
        <v>105</v>
      </c>
      <c r="O8" s="49" t="s">
        <v>29</v>
      </c>
      <c r="P8" s="58" t="s">
        <v>30</v>
      </c>
      <c r="Q8" s="69" t="s">
        <v>102</v>
      </c>
      <c r="R8" s="49" t="s">
        <v>103</v>
      </c>
      <c r="S8" s="49" t="s">
        <v>28</v>
      </c>
      <c r="T8" s="49" t="s">
        <v>104</v>
      </c>
      <c r="U8" s="49" t="s">
        <v>105</v>
      </c>
      <c r="V8" s="49" t="s">
        <v>29</v>
      </c>
      <c r="W8" s="70" t="s">
        <v>30</v>
      </c>
      <c r="X8" s="48" t="s">
        <v>102</v>
      </c>
      <c r="Y8" s="46" t="s">
        <v>103</v>
      </c>
      <c r="Z8" s="46" t="s">
        <v>28</v>
      </c>
      <c r="AA8" s="46" t="s">
        <v>104</v>
      </c>
      <c r="AB8" s="46" t="s">
        <v>105</v>
      </c>
      <c r="AC8" s="46" t="s">
        <v>29</v>
      </c>
      <c r="AD8" s="46" t="s">
        <v>30</v>
      </c>
      <c r="AF8" s="254"/>
      <c r="AG8" s="49" t="s">
        <v>102</v>
      </c>
      <c r="AH8" s="49" t="s">
        <v>103</v>
      </c>
      <c r="AI8" s="49" t="s">
        <v>28</v>
      </c>
      <c r="AJ8" s="49" t="s">
        <v>104</v>
      </c>
      <c r="AK8" s="49" t="s">
        <v>105</v>
      </c>
      <c r="AL8" s="49" t="s">
        <v>29</v>
      </c>
      <c r="AM8" s="50" t="s">
        <v>30</v>
      </c>
      <c r="AN8" s="57" t="s">
        <v>102</v>
      </c>
      <c r="AO8" s="49" t="s">
        <v>103</v>
      </c>
      <c r="AP8" s="49" t="s">
        <v>28</v>
      </c>
      <c r="AQ8" s="49" t="s">
        <v>104</v>
      </c>
      <c r="AR8" s="49" t="s">
        <v>105</v>
      </c>
      <c r="AS8" s="49" t="s">
        <v>29</v>
      </c>
      <c r="AT8" s="58" t="s">
        <v>30</v>
      </c>
      <c r="AU8" s="69" t="s">
        <v>102</v>
      </c>
      <c r="AV8" s="49" t="s">
        <v>103</v>
      </c>
      <c r="AW8" s="49" t="s">
        <v>28</v>
      </c>
      <c r="AX8" s="49" t="s">
        <v>104</v>
      </c>
      <c r="AY8" s="49" t="s">
        <v>105</v>
      </c>
      <c r="AZ8" s="49" t="s">
        <v>29</v>
      </c>
      <c r="BA8" s="70" t="s">
        <v>30</v>
      </c>
      <c r="BB8" s="48" t="s">
        <v>102</v>
      </c>
      <c r="BC8" s="46" t="s">
        <v>103</v>
      </c>
      <c r="BD8" s="46" t="s">
        <v>28</v>
      </c>
      <c r="BE8" s="46" t="s">
        <v>104</v>
      </c>
      <c r="BF8" s="46" t="s">
        <v>105</v>
      </c>
      <c r="BG8" s="46" t="s">
        <v>29</v>
      </c>
      <c r="BH8" s="46" t="s">
        <v>30</v>
      </c>
    </row>
    <row r="9" spans="1:60" x14ac:dyDescent="0.25">
      <c r="B9" s="4" t="s">
        <v>4</v>
      </c>
      <c r="C9" s="4"/>
      <c r="D9" s="4"/>
      <c r="E9" s="4"/>
      <c r="F9" s="4"/>
      <c r="G9" s="4"/>
      <c r="H9" s="4"/>
      <c r="I9" s="56"/>
      <c r="J9" s="67"/>
      <c r="K9" s="4"/>
      <c r="L9" s="4"/>
      <c r="M9" s="4"/>
      <c r="N9" s="4"/>
      <c r="O9" s="4"/>
      <c r="P9" s="68"/>
      <c r="Q9" s="135"/>
      <c r="R9" s="4"/>
      <c r="S9" s="4"/>
      <c r="T9" s="4"/>
      <c r="U9" s="8"/>
      <c r="V9" s="8"/>
      <c r="W9" s="76"/>
      <c r="X9" s="8"/>
      <c r="Y9" s="8"/>
      <c r="Z9" s="8"/>
      <c r="AB9" s="4"/>
      <c r="AC9" s="12"/>
      <c r="AD9" s="12"/>
      <c r="AF9" s="4" t="s">
        <v>4</v>
      </c>
      <c r="AG9" s="5"/>
      <c r="AH9" s="5"/>
      <c r="AI9" s="5"/>
      <c r="AJ9" s="5"/>
      <c r="AK9" s="5"/>
      <c r="AL9" s="5"/>
      <c r="AM9" s="51"/>
      <c r="AN9" s="59"/>
      <c r="AO9" s="5"/>
      <c r="AP9" s="5"/>
      <c r="AQ9" s="5"/>
      <c r="AR9" s="5"/>
      <c r="AS9" s="5"/>
      <c r="AT9" s="60"/>
      <c r="AU9" s="71"/>
      <c r="AV9" s="5"/>
      <c r="AW9" s="5"/>
      <c r="AX9" s="5"/>
      <c r="AY9" s="5"/>
      <c r="AZ9" s="5"/>
      <c r="BA9" s="72"/>
      <c r="BB9" s="5"/>
      <c r="BC9" s="5"/>
      <c r="BD9" s="5"/>
      <c r="BE9" s="5"/>
      <c r="BF9" s="5"/>
    </row>
    <row r="10" spans="1:60" x14ac:dyDescent="0.25">
      <c r="B10" s="6" t="s">
        <v>4</v>
      </c>
      <c r="C10" s="121">
        <v>131</v>
      </c>
      <c r="D10" s="121">
        <v>413</v>
      </c>
      <c r="E10" s="121">
        <v>1635</v>
      </c>
      <c r="F10" s="121">
        <v>265</v>
      </c>
      <c r="G10" s="121">
        <v>144</v>
      </c>
      <c r="H10" s="121">
        <v>132</v>
      </c>
      <c r="I10" s="126">
        <v>2382</v>
      </c>
      <c r="J10" s="129">
        <v>4</v>
      </c>
      <c r="K10" s="121">
        <v>38</v>
      </c>
      <c r="L10" s="121">
        <v>2261</v>
      </c>
      <c r="M10" s="121">
        <v>113</v>
      </c>
      <c r="N10" s="121">
        <v>57</v>
      </c>
      <c r="O10" s="121">
        <v>206</v>
      </c>
      <c r="P10" s="130">
        <v>2423</v>
      </c>
      <c r="Q10" s="136">
        <v>15</v>
      </c>
      <c r="R10" s="121">
        <v>89</v>
      </c>
      <c r="S10" s="121">
        <v>2175</v>
      </c>
      <c r="T10" s="121">
        <v>212</v>
      </c>
      <c r="U10" s="121">
        <v>56</v>
      </c>
      <c r="V10" s="121">
        <v>219</v>
      </c>
      <c r="W10" s="137">
        <v>2336</v>
      </c>
      <c r="X10" s="124">
        <v>37</v>
      </c>
      <c r="Y10" s="121">
        <v>177</v>
      </c>
      <c r="Z10" s="121">
        <v>2131</v>
      </c>
      <c r="AA10" s="121">
        <v>724</v>
      </c>
      <c r="AB10" s="121">
        <v>108</v>
      </c>
      <c r="AC10" s="121">
        <v>249</v>
      </c>
      <c r="AD10" s="121">
        <v>1676</v>
      </c>
      <c r="AF10" s="6" t="s">
        <v>4</v>
      </c>
      <c r="AG10" s="104">
        <f>C10/(C10+D10+E10+F10+G10+H10+I10)*100</f>
        <v>2.5676205409643278</v>
      </c>
      <c r="AH10" s="105">
        <f>D10/(D10+E10+F10+G10+H10+I10+C10)*100</f>
        <v>8.0948647589180709</v>
      </c>
      <c r="AI10" s="105">
        <f>E10/(E10+F10+G10+H10+I10+D10+C10)*100</f>
        <v>32.046256370050962</v>
      </c>
      <c r="AJ10" s="105">
        <f>F10/(F10+G10+H10+I10+E10+D10+C10)*100</f>
        <v>5.1940415523324184</v>
      </c>
      <c r="AK10" s="105">
        <f>G10/(G10+H10+I10+E10+D10+C10+F10)*100</f>
        <v>2.822422579380635</v>
      </c>
      <c r="AL10" s="105">
        <f>H10/(H10+I10+C10+F10+E10+D10+G10)*100</f>
        <v>2.5872206977655821</v>
      </c>
      <c r="AM10" s="106">
        <f>I10/(I10+D10+C10+G10+F10+E10+H10)*100</f>
        <v>46.687573500588002</v>
      </c>
      <c r="AN10" s="144">
        <f>J10/(J10+K10+L10+M10+N10+O10+P10)*100</f>
        <v>7.8400627205017642E-2</v>
      </c>
      <c r="AO10" s="105">
        <f>K10/(K10+L10+M10+N10+O10+P10+J10)*100</f>
        <v>0.74480595844766762</v>
      </c>
      <c r="AP10" s="105">
        <f>L10/(L10+M10+N10+O10+P10+K10+J10)*100</f>
        <v>44.315954527636222</v>
      </c>
      <c r="AQ10" s="105">
        <f>M10/(M10+N10+O10+P10+L10+K10+J10)*100</f>
        <v>2.2148177185417484</v>
      </c>
      <c r="AR10" s="105">
        <f>N10/(N10+O10+P10+L10+K10+J10+M10)*100</f>
        <v>1.1172089376715013</v>
      </c>
      <c r="AS10" s="105">
        <f>O10/(O10+P10+J10+M10+L10+K10+N10)*100</f>
        <v>4.0376323010584088</v>
      </c>
      <c r="AT10" s="145">
        <f>P10/(P10+K10+J10+N10+M10+L10+O10)*100</f>
        <v>47.49117992943944</v>
      </c>
      <c r="AU10" s="152">
        <f>Q10/(Q10+R10+S10+T10+U10+V10+W10)*100</f>
        <v>0.29400235201881614</v>
      </c>
      <c r="AV10" s="105">
        <f>R10/(R10+S10+T10+U10+V10+W10+Q10)*100</f>
        <v>1.7444139553116425</v>
      </c>
      <c r="AW10" s="105">
        <f>S10/(S10+T10+U10+V10+W10+R10+Q10)*100</f>
        <v>42.63034104272834</v>
      </c>
      <c r="AX10" s="105">
        <f>T10/(T10+U10+V10+W10+S10+R10+Q10)*100</f>
        <v>4.1552332418659343</v>
      </c>
      <c r="AY10" s="105">
        <f>U10/(U10+V10+W10+S10+R10+Q10+T10)*100</f>
        <v>1.097608780870247</v>
      </c>
      <c r="AZ10" s="105">
        <f>V10/(V10+W10+Q10+T10+S10+R10+U10)*100</f>
        <v>4.2924343394747151</v>
      </c>
      <c r="BA10" s="153">
        <f>W10/(W10+R10+Q10+U10+T10+S10+V10)*100</f>
        <v>45.785966287730304</v>
      </c>
      <c r="BB10" s="142">
        <f>X10/(X10+Y10+Z10+AA10+AB10+AC10+AD10)*100</f>
        <v>0.72520580164641313</v>
      </c>
      <c r="BC10" s="105">
        <f>Y10/(Y10+Z10+AA10+AB10+AC10+AD10+X10)*100</f>
        <v>3.4692277538220311</v>
      </c>
      <c r="BD10" s="105">
        <f>Z10/(Z10+AA10+AB10+AC10+AD10+Y10+X10)*100</f>
        <v>41.767934143473148</v>
      </c>
      <c r="BE10" s="105">
        <f>AA10/(AA10+AB10+AC10+AD10+Z10+Y10+X10)*100</f>
        <v>14.190513524108193</v>
      </c>
      <c r="BF10" s="105">
        <f>AB10/(AB10+AC10+AD10+Z10+Y10+X10+AA10)*100</f>
        <v>2.1168169345354761</v>
      </c>
      <c r="BG10" s="105">
        <f>AC10/(AC10+AD10+X10+AA10+Z10+Y10+AB10)*100</f>
        <v>4.8804390435123484</v>
      </c>
      <c r="BH10" s="116">
        <f>AD10/(AD10+Y10+X10+AB10+AA10+Z10+AC10)*100</f>
        <v>32.849862798902393</v>
      </c>
    </row>
    <row r="11" spans="1:60" x14ac:dyDescent="0.25">
      <c r="B11" s="4" t="s">
        <v>5</v>
      </c>
      <c r="C11" s="122"/>
      <c r="D11" s="122"/>
      <c r="E11" s="122"/>
      <c r="F11" s="122"/>
      <c r="G11" s="122"/>
      <c r="H11" s="122"/>
      <c r="I11" s="127"/>
      <c r="J11" s="131"/>
      <c r="K11" s="122"/>
      <c r="L11" s="122"/>
      <c r="M11" s="122"/>
      <c r="N11" s="122"/>
      <c r="O11" s="122"/>
      <c r="P11" s="132"/>
      <c r="Q11" s="138"/>
      <c r="R11" s="122"/>
      <c r="S11" s="122"/>
      <c r="T11" s="122"/>
      <c r="U11" s="122"/>
      <c r="V11" s="122"/>
      <c r="W11" s="139"/>
      <c r="X11" s="122"/>
      <c r="Y11" s="122"/>
      <c r="Z11" s="122"/>
      <c r="AA11" s="122"/>
      <c r="AB11" s="122"/>
      <c r="AC11" s="122"/>
      <c r="AD11" s="122"/>
      <c r="AF11" s="4" t="s">
        <v>5</v>
      </c>
      <c r="AG11" s="107"/>
      <c r="AH11" s="108"/>
      <c r="AI11" s="108"/>
      <c r="AJ11" s="108"/>
      <c r="AK11" s="108"/>
      <c r="AL11" s="108"/>
      <c r="AM11" s="109"/>
      <c r="AN11" s="146"/>
      <c r="AO11" s="108"/>
      <c r="AP11" s="108"/>
      <c r="AQ11" s="108"/>
      <c r="AR11" s="108"/>
      <c r="AS11" s="108"/>
      <c r="AT11" s="147"/>
      <c r="AU11" s="154"/>
      <c r="AV11" s="108"/>
      <c r="AW11" s="108"/>
      <c r="AX11" s="108"/>
      <c r="AY11" s="108"/>
      <c r="AZ11" s="108"/>
      <c r="BA11" s="155"/>
      <c r="BB11" s="107"/>
      <c r="BC11" s="108"/>
      <c r="BD11" s="108"/>
      <c r="BE11" s="108"/>
      <c r="BF11" s="108"/>
      <c r="BG11" s="108"/>
      <c r="BH11" s="117"/>
    </row>
    <row r="12" spans="1:60" x14ac:dyDescent="0.25">
      <c r="B12" s="9" t="s">
        <v>6</v>
      </c>
      <c r="C12" s="123">
        <v>17</v>
      </c>
      <c r="D12" s="123">
        <v>52</v>
      </c>
      <c r="E12" s="123">
        <v>303</v>
      </c>
      <c r="F12" s="123">
        <v>44</v>
      </c>
      <c r="G12" s="123">
        <v>27</v>
      </c>
      <c r="H12" s="123">
        <v>22</v>
      </c>
      <c r="I12" s="128">
        <v>516</v>
      </c>
      <c r="J12" s="133">
        <v>1</v>
      </c>
      <c r="K12" s="123">
        <v>2</v>
      </c>
      <c r="L12" s="123">
        <v>343</v>
      </c>
      <c r="M12" s="123">
        <v>16</v>
      </c>
      <c r="N12" s="123">
        <v>5</v>
      </c>
      <c r="O12" s="123">
        <v>23</v>
      </c>
      <c r="P12" s="134">
        <v>591</v>
      </c>
      <c r="Q12" s="140">
        <v>1</v>
      </c>
      <c r="R12" s="123">
        <v>4</v>
      </c>
      <c r="S12" s="123">
        <v>339</v>
      </c>
      <c r="T12" s="123">
        <v>20</v>
      </c>
      <c r="U12" s="123">
        <v>3</v>
      </c>
      <c r="V12" s="123">
        <v>25</v>
      </c>
      <c r="W12" s="141">
        <v>589</v>
      </c>
      <c r="X12" s="125">
        <v>5</v>
      </c>
      <c r="Y12" s="123">
        <v>19</v>
      </c>
      <c r="Z12" s="123">
        <v>327</v>
      </c>
      <c r="AA12" s="123">
        <v>67</v>
      </c>
      <c r="AB12" s="123">
        <v>15</v>
      </c>
      <c r="AC12" s="123">
        <v>28</v>
      </c>
      <c r="AD12" s="123">
        <v>520</v>
      </c>
      <c r="AF12" s="9" t="s">
        <v>6</v>
      </c>
      <c r="AG12" s="110">
        <f t="shared" ref="AG12:AG15" si="0">C12/(C12+D12+E12+F12+G12+H12+I12)*100</f>
        <v>1.7329255861365953</v>
      </c>
      <c r="AH12" s="111">
        <f t="shared" ref="AH12:AH15" si="1">D12/(D12+E12+F12+G12+H12+I12+C12)*100</f>
        <v>5.3007135575942916</v>
      </c>
      <c r="AI12" s="111">
        <f t="shared" ref="AI12:AI15" si="2">E12/(E12+F12+G12+H12+I12+D12+C12)*100</f>
        <v>30.886850152905197</v>
      </c>
      <c r="AJ12" s="111">
        <f t="shared" ref="AJ12:AJ15" si="3">F12/(F12+G12+H12+I12+E12+D12+C12)*100</f>
        <v>4.4852191641182468</v>
      </c>
      <c r="AK12" s="111">
        <f t="shared" ref="AK12:AK15" si="4">G12/(G12+H12+I12+E12+D12+C12+F12)*100</f>
        <v>2.7522935779816518</v>
      </c>
      <c r="AL12" s="111">
        <f t="shared" ref="AL12:AL15" si="5">H12/(H12+I12+C12+F12+E12+D12+G12)*100</f>
        <v>2.2426095820591234</v>
      </c>
      <c r="AM12" s="112">
        <f t="shared" ref="AM12:AM15" si="6">I12/(I12+D12+C12+G12+F12+E12+H12)*100</f>
        <v>52.599388379204889</v>
      </c>
      <c r="AN12" s="148">
        <f t="shared" ref="AN12:AN15" si="7">J12/(J12+K12+L12+M12+N12+O12+P12)*100</f>
        <v>0.10193679918450561</v>
      </c>
      <c r="AO12" s="111">
        <f t="shared" ref="AO12:AO15" si="8">K12/(K12+L12+M12+N12+O12+P12+J12)*100</f>
        <v>0.20387359836901123</v>
      </c>
      <c r="AP12" s="111">
        <f t="shared" ref="AP12:AP15" si="9">L12/(L12+M12+N12+O12+P12+K12+J12)*100</f>
        <v>34.964322120285424</v>
      </c>
      <c r="AQ12" s="111">
        <f t="shared" ref="AQ12:AQ15" si="10">M12/(M12+N12+O12+P12+L12+K12+J12)*100</f>
        <v>1.6309887869520898</v>
      </c>
      <c r="AR12" s="111">
        <f t="shared" ref="AR12:AR15" si="11">N12/(N12+O12+P12+L12+K12+J12+M12)*100</f>
        <v>0.509683995922528</v>
      </c>
      <c r="AS12" s="111">
        <f t="shared" ref="AS12:AS15" si="12">O12/(O12+P12+J12+M12+L12+K12+N12)*100</f>
        <v>2.3445463812436289</v>
      </c>
      <c r="AT12" s="149">
        <f t="shared" ref="AT12:AT15" si="13">P12/(P12+K12+J12+N12+M12+L12+O12)*100</f>
        <v>60.244648318042813</v>
      </c>
      <c r="AU12" s="156">
        <f t="shared" ref="AU12:AU15" si="14">Q12/(Q12+R12+S12+T12+U12+V12+W12)*100</f>
        <v>0.10193679918450561</v>
      </c>
      <c r="AV12" s="111">
        <f t="shared" ref="AV12:AV15" si="15">R12/(R12+S12+T12+U12+V12+W12+Q12)*100</f>
        <v>0.40774719673802245</v>
      </c>
      <c r="AW12" s="111">
        <f t="shared" ref="AW12:AW15" si="16">S12/(S12+T12+U12+V12+W12+R12+Q12)*100</f>
        <v>34.556574923547402</v>
      </c>
      <c r="AX12" s="111">
        <f t="shared" ref="AX12:AX15" si="17">T12/(T12+U12+V12+W12+S12+R12+Q12)*100</f>
        <v>2.038735983690112</v>
      </c>
      <c r="AY12" s="111">
        <f t="shared" ref="AY12:AY15" si="18">U12/(U12+V12+W12+S12+R12+Q12+T12)*100</f>
        <v>0.3058103975535168</v>
      </c>
      <c r="AZ12" s="111">
        <f t="shared" ref="AZ12:AZ15" si="19">V12/(V12+W12+Q12+T12+S12+R12+U12)*100</f>
        <v>2.5484199796126399</v>
      </c>
      <c r="BA12" s="157">
        <f t="shared" ref="BA12:BA15" si="20">W12/(W12+R12+Q12+U12+T12+S12+V12)*100</f>
        <v>60.040774719673806</v>
      </c>
      <c r="BB12" s="143">
        <f t="shared" ref="BB12:BB15" si="21">X12/(X12+Y12+Z12+AA12+AB12+AC12+AD12)*100</f>
        <v>0.509683995922528</v>
      </c>
      <c r="BC12" s="111">
        <f t="shared" ref="BC12:BC15" si="22">Y12/(Y12+Z12+AA12+AB12+AC12+AD12+X12)*100</f>
        <v>1.9367991845056065</v>
      </c>
      <c r="BD12" s="111">
        <f t="shared" ref="BD12:BD15" si="23">Z12/(Z12+AA12+AB12+AC12+AD12+Y12+X12)*100</f>
        <v>33.333333333333329</v>
      </c>
      <c r="BE12" s="111">
        <f t="shared" ref="BE12:BE15" si="24">AA12/(AA12+AB12+AC12+AD12+Z12+Y12+X12)*100</f>
        <v>6.8297655453618749</v>
      </c>
      <c r="BF12" s="111">
        <f t="shared" ref="BF12:BF15" si="25">AB12/(AB12+AC12+AD12+Z12+Y12+X12+AA12)*100</f>
        <v>1.5290519877675841</v>
      </c>
      <c r="BG12" s="111">
        <f t="shared" ref="BG12:BG15" si="26">AC12/(AC12+AD12+X12+AA12+Z12+Y12+AB12)*100</f>
        <v>2.8542303771661568</v>
      </c>
      <c r="BH12" s="118">
        <f t="shared" ref="BH12:BH15" si="27">AD12/(AD12+Y12+X12+AB12+AA12+Z12+AC12)*100</f>
        <v>53.007135575942918</v>
      </c>
    </row>
    <row r="13" spans="1:60" x14ac:dyDescent="0.25">
      <c r="B13" s="9" t="s">
        <v>7</v>
      </c>
      <c r="C13" s="123">
        <v>43</v>
      </c>
      <c r="D13" s="123">
        <v>133</v>
      </c>
      <c r="E13" s="123">
        <v>618</v>
      </c>
      <c r="F13" s="123">
        <v>91</v>
      </c>
      <c r="G13" s="123">
        <v>49</v>
      </c>
      <c r="H13" s="123">
        <v>52</v>
      </c>
      <c r="I13" s="128">
        <v>817</v>
      </c>
      <c r="J13" s="133">
        <v>2</v>
      </c>
      <c r="K13" s="123">
        <v>16</v>
      </c>
      <c r="L13" s="123">
        <v>778</v>
      </c>
      <c r="M13" s="123">
        <v>32</v>
      </c>
      <c r="N13" s="123">
        <v>20</v>
      </c>
      <c r="O13" s="123">
        <v>60</v>
      </c>
      <c r="P13" s="134">
        <v>895</v>
      </c>
      <c r="Q13" s="140">
        <v>3</v>
      </c>
      <c r="R13" s="123">
        <v>24</v>
      </c>
      <c r="S13" s="123">
        <v>770</v>
      </c>
      <c r="T13" s="123">
        <v>45</v>
      </c>
      <c r="U13" s="123">
        <v>15</v>
      </c>
      <c r="V13" s="123">
        <v>61</v>
      </c>
      <c r="W13" s="141">
        <v>885</v>
      </c>
      <c r="X13" s="125">
        <v>9</v>
      </c>
      <c r="Y13" s="123">
        <v>52</v>
      </c>
      <c r="Z13" s="123">
        <v>769</v>
      </c>
      <c r="AA13" s="123">
        <v>227</v>
      </c>
      <c r="AB13" s="123">
        <v>32</v>
      </c>
      <c r="AC13" s="123">
        <v>70</v>
      </c>
      <c r="AD13" s="123">
        <v>644</v>
      </c>
      <c r="AF13" s="9" t="s">
        <v>7</v>
      </c>
      <c r="AG13" s="110">
        <f t="shared" si="0"/>
        <v>2.384914032168608</v>
      </c>
      <c r="AH13" s="111">
        <f t="shared" si="1"/>
        <v>7.3765945646145319</v>
      </c>
      <c r="AI13" s="111">
        <f t="shared" si="2"/>
        <v>34.276206322795339</v>
      </c>
      <c r="AJ13" s="111">
        <f t="shared" si="3"/>
        <v>5.0471436494731003</v>
      </c>
      <c r="AK13" s="111">
        <f t="shared" si="4"/>
        <v>2.7176927343316692</v>
      </c>
      <c r="AL13" s="111">
        <f t="shared" si="5"/>
        <v>2.8840820854131999</v>
      </c>
      <c r="AM13" s="112">
        <f t="shared" si="6"/>
        <v>45.313366611203548</v>
      </c>
      <c r="AN13" s="148">
        <f t="shared" si="7"/>
        <v>0.11092623405435387</v>
      </c>
      <c r="AO13" s="111">
        <f t="shared" si="8"/>
        <v>0.88740987243483094</v>
      </c>
      <c r="AP13" s="111">
        <f t="shared" si="9"/>
        <v>43.150305047143647</v>
      </c>
      <c r="AQ13" s="111">
        <f t="shared" si="10"/>
        <v>1.7748197448696619</v>
      </c>
      <c r="AR13" s="111">
        <f t="shared" si="11"/>
        <v>1.1092623405435387</v>
      </c>
      <c r="AS13" s="111">
        <f t="shared" si="12"/>
        <v>3.3277870216306153</v>
      </c>
      <c r="AT13" s="149">
        <f t="shared" si="13"/>
        <v>49.639489739323352</v>
      </c>
      <c r="AU13" s="156">
        <f t="shared" si="14"/>
        <v>0.16638935108153077</v>
      </c>
      <c r="AV13" s="111">
        <f t="shared" si="15"/>
        <v>1.3311148086522462</v>
      </c>
      <c r="AW13" s="111">
        <f t="shared" si="16"/>
        <v>42.706600110926232</v>
      </c>
      <c r="AX13" s="111">
        <f t="shared" si="17"/>
        <v>2.4958402662229617</v>
      </c>
      <c r="AY13" s="111">
        <f t="shared" si="18"/>
        <v>0.83194675540765384</v>
      </c>
      <c r="AZ13" s="111">
        <f t="shared" si="19"/>
        <v>3.3832501386577922</v>
      </c>
      <c r="BA13" s="157">
        <f t="shared" si="20"/>
        <v>49.084858569051583</v>
      </c>
      <c r="BB13" s="143">
        <f t="shared" si="21"/>
        <v>0.49916805324459235</v>
      </c>
      <c r="BC13" s="111">
        <f t="shared" si="22"/>
        <v>2.8840820854131999</v>
      </c>
      <c r="BD13" s="111">
        <f t="shared" si="23"/>
        <v>42.651136993899058</v>
      </c>
      <c r="BE13" s="111">
        <f t="shared" si="24"/>
        <v>12.590127565169162</v>
      </c>
      <c r="BF13" s="111">
        <f t="shared" si="25"/>
        <v>1.7748197448696619</v>
      </c>
      <c r="BG13" s="111">
        <f t="shared" si="26"/>
        <v>3.882418191902385</v>
      </c>
      <c r="BH13" s="118">
        <f t="shared" si="27"/>
        <v>35.718247365501945</v>
      </c>
    </row>
    <row r="14" spans="1:60" x14ac:dyDescent="0.25">
      <c r="B14" s="9" t="s">
        <v>8</v>
      </c>
      <c r="C14" s="123">
        <v>47</v>
      </c>
      <c r="D14" s="123">
        <v>127</v>
      </c>
      <c r="E14" s="123">
        <v>488</v>
      </c>
      <c r="F14" s="123">
        <v>81</v>
      </c>
      <c r="G14" s="123">
        <v>49</v>
      </c>
      <c r="H14" s="123">
        <v>42</v>
      </c>
      <c r="I14" s="128">
        <v>729</v>
      </c>
      <c r="J14" s="133">
        <v>0</v>
      </c>
      <c r="K14" s="123">
        <v>13</v>
      </c>
      <c r="L14" s="123">
        <v>723</v>
      </c>
      <c r="M14" s="123">
        <v>36</v>
      </c>
      <c r="N14" s="123">
        <v>24</v>
      </c>
      <c r="O14" s="123">
        <v>84</v>
      </c>
      <c r="P14" s="134">
        <v>683</v>
      </c>
      <c r="Q14" s="140">
        <v>7</v>
      </c>
      <c r="R14" s="123">
        <v>35</v>
      </c>
      <c r="S14" s="123">
        <v>683</v>
      </c>
      <c r="T14" s="123">
        <v>87</v>
      </c>
      <c r="U14" s="123">
        <v>28</v>
      </c>
      <c r="V14" s="123">
        <v>90</v>
      </c>
      <c r="W14" s="141">
        <v>633</v>
      </c>
      <c r="X14" s="125">
        <v>16</v>
      </c>
      <c r="Y14" s="123">
        <v>63</v>
      </c>
      <c r="Z14" s="123">
        <v>676</v>
      </c>
      <c r="AA14" s="123">
        <v>273</v>
      </c>
      <c r="AB14" s="123">
        <v>46</v>
      </c>
      <c r="AC14" s="123">
        <v>101</v>
      </c>
      <c r="AD14" s="123">
        <v>388</v>
      </c>
      <c r="AF14" s="9" t="s">
        <v>8</v>
      </c>
      <c r="AG14" s="110">
        <f t="shared" si="0"/>
        <v>3.0070377479206654</v>
      </c>
      <c r="AH14" s="111">
        <f t="shared" si="1"/>
        <v>8.1253998720409459</v>
      </c>
      <c r="AI14" s="111">
        <f t="shared" si="2"/>
        <v>31.222008957133717</v>
      </c>
      <c r="AJ14" s="111">
        <f t="shared" si="3"/>
        <v>5.182341650671785</v>
      </c>
      <c r="AK14" s="111">
        <f t="shared" si="4"/>
        <v>3.1349968010236728</v>
      </c>
      <c r="AL14" s="111">
        <f t="shared" si="5"/>
        <v>2.6871401151631478</v>
      </c>
      <c r="AM14" s="112">
        <f t="shared" si="6"/>
        <v>46.641074856046068</v>
      </c>
      <c r="AN14" s="148">
        <f t="shared" si="7"/>
        <v>0</v>
      </c>
      <c r="AO14" s="111">
        <f t="shared" si="8"/>
        <v>0.83173384516954574</v>
      </c>
      <c r="AP14" s="111">
        <f t="shared" si="9"/>
        <v>46.257197696737045</v>
      </c>
      <c r="AQ14" s="111">
        <f t="shared" si="10"/>
        <v>2.3032629558541267</v>
      </c>
      <c r="AR14" s="111">
        <f t="shared" si="11"/>
        <v>1.5355086372360844</v>
      </c>
      <c r="AS14" s="111">
        <f t="shared" si="12"/>
        <v>5.3742802303262955</v>
      </c>
      <c r="AT14" s="149">
        <f t="shared" si="13"/>
        <v>43.698016634676904</v>
      </c>
      <c r="AU14" s="156">
        <f t="shared" si="14"/>
        <v>0.44785668586052468</v>
      </c>
      <c r="AV14" s="111">
        <f t="shared" si="15"/>
        <v>2.2392834293026231</v>
      </c>
      <c r="AW14" s="111">
        <f t="shared" si="16"/>
        <v>43.698016634676904</v>
      </c>
      <c r="AX14" s="111">
        <f t="shared" si="17"/>
        <v>5.5662188099808061</v>
      </c>
      <c r="AY14" s="111">
        <f t="shared" si="18"/>
        <v>1.7914267434420987</v>
      </c>
      <c r="AZ14" s="111">
        <f t="shared" si="19"/>
        <v>5.7581573896353166</v>
      </c>
      <c r="BA14" s="157">
        <f t="shared" si="20"/>
        <v>40.49904030710173</v>
      </c>
      <c r="BB14" s="143">
        <f t="shared" si="21"/>
        <v>1.0236724248240563</v>
      </c>
      <c r="BC14" s="111">
        <f t="shared" si="22"/>
        <v>4.0307101727447217</v>
      </c>
      <c r="BD14" s="111">
        <f t="shared" si="23"/>
        <v>43.250159948816382</v>
      </c>
      <c r="BE14" s="111">
        <f t="shared" si="24"/>
        <v>17.46641074856046</v>
      </c>
      <c r="BF14" s="111">
        <f t="shared" si="25"/>
        <v>2.9430582213691618</v>
      </c>
      <c r="BG14" s="111">
        <f t="shared" si="26"/>
        <v>6.4619321817018553</v>
      </c>
      <c r="BH14" s="118">
        <f t="shared" si="27"/>
        <v>24.824056301983365</v>
      </c>
    </row>
    <row r="15" spans="1:60" x14ac:dyDescent="0.25">
      <c r="B15" s="9" t="s">
        <v>9</v>
      </c>
      <c r="C15" s="123">
        <v>24</v>
      </c>
      <c r="D15" s="123">
        <v>101</v>
      </c>
      <c r="E15" s="123">
        <v>226</v>
      </c>
      <c r="F15" s="123">
        <v>49</v>
      </c>
      <c r="G15" s="123">
        <v>19</v>
      </c>
      <c r="H15" s="123">
        <v>16</v>
      </c>
      <c r="I15" s="128">
        <v>320</v>
      </c>
      <c r="J15" s="133">
        <v>1</v>
      </c>
      <c r="K15" s="123">
        <v>7</v>
      </c>
      <c r="L15" s="123">
        <v>417</v>
      </c>
      <c r="M15" s="123">
        <v>29</v>
      </c>
      <c r="N15" s="123">
        <v>8</v>
      </c>
      <c r="O15" s="123">
        <v>39</v>
      </c>
      <c r="P15" s="134">
        <v>254</v>
      </c>
      <c r="Q15" s="140">
        <v>4</v>
      </c>
      <c r="R15" s="123">
        <v>26</v>
      </c>
      <c r="S15" s="123">
        <v>383</v>
      </c>
      <c r="T15" s="123">
        <v>60</v>
      </c>
      <c r="U15" s="123">
        <v>10</v>
      </c>
      <c r="V15" s="123">
        <v>43</v>
      </c>
      <c r="W15" s="141">
        <v>229</v>
      </c>
      <c r="X15" s="125">
        <v>7</v>
      </c>
      <c r="Y15" s="123">
        <v>43</v>
      </c>
      <c r="Z15" s="123">
        <v>359</v>
      </c>
      <c r="AA15" s="123">
        <v>157</v>
      </c>
      <c r="AB15" s="123">
        <v>15</v>
      </c>
      <c r="AC15" s="123">
        <v>50</v>
      </c>
      <c r="AD15" s="123">
        <v>124</v>
      </c>
      <c r="AF15" s="9" t="s">
        <v>9</v>
      </c>
      <c r="AG15" s="110">
        <f t="shared" si="0"/>
        <v>3.1788079470198674</v>
      </c>
      <c r="AH15" s="111">
        <f t="shared" si="1"/>
        <v>13.377483443708609</v>
      </c>
      <c r="AI15" s="111">
        <f t="shared" si="2"/>
        <v>29.933774834437088</v>
      </c>
      <c r="AJ15" s="111">
        <f t="shared" si="3"/>
        <v>6.4900662251655623</v>
      </c>
      <c r="AK15" s="111">
        <f t="shared" si="4"/>
        <v>2.5165562913907285</v>
      </c>
      <c r="AL15" s="111">
        <f t="shared" si="5"/>
        <v>2.1192052980132452</v>
      </c>
      <c r="AM15" s="112">
        <f t="shared" si="6"/>
        <v>42.384105960264904</v>
      </c>
      <c r="AN15" s="148">
        <f t="shared" si="7"/>
        <v>0.13245033112582782</v>
      </c>
      <c r="AO15" s="111">
        <f t="shared" si="8"/>
        <v>0.92715231788079477</v>
      </c>
      <c r="AP15" s="111">
        <f t="shared" si="9"/>
        <v>55.231788079470199</v>
      </c>
      <c r="AQ15" s="111">
        <f t="shared" si="10"/>
        <v>3.8410596026490067</v>
      </c>
      <c r="AR15" s="111">
        <f t="shared" si="11"/>
        <v>1.0596026490066226</v>
      </c>
      <c r="AS15" s="111">
        <f t="shared" si="12"/>
        <v>5.1655629139072845</v>
      </c>
      <c r="AT15" s="149">
        <f t="shared" si="13"/>
        <v>33.642384105960268</v>
      </c>
      <c r="AU15" s="156">
        <f t="shared" si="14"/>
        <v>0.5298013245033113</v>
      </c>
      <c r="AV15" s="111">
        <f t="shared" si="15"/>
        <v>3.443708609271523</v>
      </c>
      <c r="AW15" s="111">
        <f t="shared" si="16"/>
        <v>50.728476821192046</v>
      </c>
      <c r="AX15" s="111">
        <f t="shared" si="17"/>
        <v>7.9470198675496695</v>
      </c>
      <c r="AY15" s="111">
        <f t="shared" si="18"/>
        <v>1.3245033112582782</v>
      </c>
      <c r="AZ15" s="111">
        <f t="shared" si="19"/>
        <v>5.6953642384105958</v>
      </c>
      <c r="BA15" s="157">
        <f t="shared" si="20"/>
        <v>30.331125827814571</v>
      </c>
      <c r="BB15" s="143">
        <f t="shared" si="21"/>
        <v>0.92715231788079477</v>
      </c>
      <c r="BC15" s="111">
        <f t="shared" si="22"/>
        <v>5.6953642384105958</v>
      </c>
      <c r="BD15" s="111">
        <f t="shared" si="23"/>
        <v>47.549668874172184</v>
      </c>
      <c r="BE15" s="111">
        <f t="shared" si="24"/>
        <v>20.794701986754969</v>
      </c>
      <c r="BF15" s="111">
        <f t="shared" si="25"/>
        <v>1.9867549668874174</v>
      </c>
      <c r="BG15" s="111">
        <f t="shared" si="26"/>
        <v>6.6225165562913908</v>
      </c>
      <c r="BH15" s="118">
        <f t="shared" si="27"/>
        <v>16.423841059602648</v>
      </c>
    </row>
    <row r="16" spans="1:60" x14ac:dyDescent="0.25">
      <c r="B16" s="4" t="s">
        <v>53</v>
      </c>
      <c r="C16" s="122"/>
      <c r="D16" s="122"/>
      <c r="E16" s="122"/>
      <c r="F16" s="122"/>
      <c r="G16" s="122"/>
      <c r="H16" s="122"/>
      <c r="I16" s="127"/>
      <c r="J16" s="131"/>
      <c r="K16" s="122"/>
      <c r="L16" s="122"/>
      <c r="M16" s="122"/>
      <c r="N16" s="122"/>
      <c r="O16" s="122"/>
      <c r="P16" s="132"/>
      <c r="Q16" s="138"/>
      <c r="R16" s="122"/>
      <c r="S16" s="122"/>
      <c r="T16" s="122"/>
      <c r="U16" s="122"/>
      <c r="V16" s="122"/>
      <c r="W16" s="139"/>
      <c r="X16" s="122"/>
      <c r="Y16" s="122"/>
      <c r="Z16" s="122"/>
      <c r="AA16" s="122"/>
      <c r="AB16" s="122"/>
      <c r="AC16" s="122"/>
      <c r="AD16" s="122"/>
      <c r="AF16" s="4" t="s">
        <v>53</v>
      </c>
      <c r="AG16" s="107"/>
      <c r="AH16" s="108"/>
      <c r="AI16" s="108"/>
      <c r="AJ16" s="108"/>
      <c r="AK16" s="108"/>
      <c r="AL16" s="108"/>
      <c r="AM16" s="109"/>
      <c r="AN16" s="146"/>
      <c r="AO16" s="108"/>
      <c r="AP16" s="108"/>
      <c r="AQ16" s="108"/>
      <c r="AR16" s="108"/>
      <c r="AS16" s="108"/>
      <c r="AT16" s="147"/>
      <c r="AU16" s="154"/>
      <c r="AV16" s="108"/>
      <c r="AW16" s="108"/>
      <c r="AX16" s="108"/>
      <c r="AY16" s="108"/>
      <c r="AZ16" s="108"/>
      <c r="BA16" s="155"/>
      <c r="BB16" s="107"/>
      <c r="BC16" s="108"/>
      <c r="BD16" s="108"/>
      <c r="BE16" s="108"/>
      <c r="BF16" s="108"/>
      <c r="BG16" s="108"/>
      <c r="BH16" s="117"/>
    </row>
    <row r="17" spans="2:60" x14ac:dyDescent="0.25">
      <c r="B17" s="9" t="s">
        <v>46</v>
      </c>
      <c r="C17" s="123">
        <v>48</v>
      </c>
      <c r="D17" s="123">
        <v>115</v>
      </c>
      <c r="E17" s="123">
        <v>462</v>
      </c>
      <c r="F17" s="123">
        <v>81</v>
      </c>
      <c r="G17" s="123">
        <v>46</v>
      </c>
      <c r="H17" s="123">
        <v>39</v>
      </c>
      <c r="I17" s="128">
        <v>739</v>
      </c>
      <c r="J17" s="133">
        <v>0</v>
      </c>
      <c r="K17" s="123">
        <v>15</v>
      </c>
      <c r="L17" s="123">
        <v>698</v>
      </c>
      <c r="M17" s="123">
        <v>34</v>
      </c>
      <c r="N17" s="123">
        <v>13</v>
      </c>
      <c r="O17" s="123">
        <v>67</v>
      </c>
      <c r="P17" s="134">
        <v>703</v>
      </c>
      <c r="Q17" s="140">
        <v>1</v>
      </c>
      <c r="R17" s="123">
        <v>28</v>
      </c>
      <c r="S17" s="123">
        <v>679</v>
      </c>
      <c r="T17" s="123">
        <v>66</v>
      </c>
      <c r="U17" s="123">
        <v>15</v>
      </c>
      <c r="V17" s="123">
        <v>66</v>
      </c>
      <c r="W17" s="141">
        <v>675</v>
      </c>
      <c r="X17" s="125">
        <v>11</v>
      </c>
      <c r="Y17" s="123">
        <v>73</v>
      </c>
      <c r="Z17" s="123">
        <v>631</v>
      </c>
      <c r="AA17" s="123">
        <v>327</v>
      </c>
      <c r="AB17" s="123">
        <v>37</v>
      </c>
      <c r="AC17" s="123">
        <v>68</v>
      </c>
      <c r="AD17" s="123">
        <v>383</v>
      </c>
      <c r="AF17" s="9" t="s">
        <v>46</v>
      </c>
      <c r="AG17" s="110">
        <f t="shared" ref="AG17:AG23" si="28">C17/(C17+D17+E17+F17+G17+H17+I17)*100</f>
        <v>3.1372549019607843</v>
      </c>
      <c r="AH17" s="111">
        <f t="shared" ref="AH17:AH23" si="29">D17/(D17+E17+F17+G17+H17+I17+C17)*100</f>
        <v>7.5163398692810457</v>
      </c>
      <c r="AI17" s="111">
        <f t="shared" ref="AI17:AI23" si="30">E17/(E17+F17+G17+H17+I17+D17+C17)*100</f>
        <v>30.196078431372548</v>
      </c>
      <c r="AJ17" s="111">
        <f t="shared" ref="AJ17:AJ23" si="31">F17/(F17+G17+H17+I17+E17+D17+C17)*100</f>
        <v>5.2941176470588234</v>
      </c>
      <c r="AK17" s="111">
        <f t="shared" ref="AK17:AK23" si="32">G17/(G17+H17+I17+E17+D17+C17+F17)*100</f>
        <v>3.0065359477124183</v>
      </c>
      <c r="AL17" s="111">
        <f t="shared" ref="AL17:AL23" si="33">H17/(H17+I17+C17+F17+E17+D17+G17)*100</f>
        <v>2.5490196078431371</v>
      </c>
      <c r="AM17" s="112">
        <f t="shared" ref="AM17:AM23" si="34">I17/(I17+D17+C17+G17+F17+E17+H17)*100</f>
        <v>48.300653594771241</v>
      </c>
      <c r="AN17" s="148">
        <f t="shared" ref="AN17:AN23" si="35">J17/(J17+K17+L17+M17+N17+O17+P17)*100</f>
        <v>0</v>
      </c>
      <c r="AO17" s="111">
        <f t="shared" ref="AO17:AO23" si="36">K17/(K17+L17+M17+N17+O17+P17+J17)*100</f>
        <v>0.98039215686274506</v>
      </c>
      <c r="AP17" s="111">
        <f t="shared" ref="AP17:AP23" si="37">L17/(L17+M17+N17+O17+P17+K17+J17)*100</f>
        <v>45.62091503267974</v>
      </c>
      <c r="AQ17" s="111">
        <f t="shared" ref="AQ17:AQ23" si="38">M17/(M17+N17+O17+P17+L17+K17+J17)*100</f>
        <v>2.2222222222222223</v>
      </c>
      <c r="AR17" s="111">
        <f t="shared" ref="AR17:AR23" si="39">N17/(N17+O17+P17+L17+K17+J17+M17)*100</f>
        <v>0.84967320261437906</v>
      </c>
      <c r="AS17" s="111">
        <f t="shared" ref="AS17:AS23" si="40">O17/(O17+P17+J17+M17+L17+K17+N17)*100</f>
        <v>4.379084967320261</v>
      </c>
      <c r="AT17" s="149">
        <f t="shared" ref="AT17:AT23" si="41">P17/(P17+K17+J17+N17+M17+L17+O17)*100</f>
        <v>45.947712418300654</v>
      </c>
      <c r="AU17" s="156">
        <f t="shared" ref="AU17:AU23" si="42">Q17/(Q17+R17+S17+T17+U17+V17+W17)*100</f>
        <v>6.5359477124182996E-2</v>
      </c>
      <c r="AV17" s="111">
        <f t="shared" ref="AV17:AV23" si="43">R17/(R17+S17+T17+U17+V17+W17+Q17)*100</f>
        <v>1.8300653594771243</v>
      </c>
      <c r="AW17" s="111">
        <f t="shared" ref="AW17:AW23" si="44">S17/(S17+T17+U17+V17+W17+R17+Q17)*100</f>
        <v>44.37908496732026</v>
      </c>
      <c r="AX17" s="111">
        <f t="shared" ref="AX17:AX23" si="45">T17/(T17+U17+V17+W17+S17+R17+Q17)*100</f>
        <v>4.3137254901960782</v>
      </c>
      <c r="AY17" s="111">
        <f t="shared" ref="AY17:AY23" si="46">U17/(U17+V17+W17+S17+R17+Q17+T17)*100</f>
        <v>0.98039215686274506</v>
      </c>
      <c r="AZ17" s="111">
        <f t="shared" ref="AZ17:AZ23" si="47">V17/(V17+W17+Q17+T17+S17+R17+U17)*100</f>
        <v>4.3137254901960782</v>
      </c>
      <c r="BA17" s="157">
        <f t="shared" ref="BA17:BA23" si="48">W17/(W17+R17+Q17+U17+T17+S17+V17)*100</f>
        <v>44.117647058823529</v>
      </c>
      <c r="BB17" s="143">
        <f t="shared" ref="BB17:BB23" si="49">X17/(X17+Y17+Z17+AA17+AB17+AC17+AD17)*100</f>
        <v>0.71895424836601307</v>
      </c>
      <c r="BC17" s="111">
        <f t="shared" ref="BC17:BC23" si="50">Y17/(Y17+Z17+AA17+AB17+AC17+AD17+X17)*100</f>
        <v>4.7712418300653594</v>
      </c>
      <c r="BD17" s="111">
        <f t="shared" ref="BD17:BD23" si="51">Z17/(Z17+AA17+AB17+AC17+AD17+Y17+X17)*100</f>
        <v>41.241830065359473</v>
      </c>
      <c r="BE17" s="111">
        <f t="shared" ref="BE17:BE23" si="52">AA17/(AA17+AB17+AC17+AD17+Z17+Y17+X17)*100</f>
        <v>21.372549019607842</v>
      </c>
      <c r="BF17" s="111">
        <f t="shared" ref="BF17:BF23" si="53">AB17/(AB17+AC17+AD17+Z17+Y17+X17+AA17)*100</f>
        <v>2.4183006535947715</v>
      </c>
      <c r="BG17" s="111">
        <f t="shared" ref="BG17:BG23" si="54">AC17/(AC17+AD17+X17+AA17+Z17+Y17+AB17)*100</f>
        <v>4.4444444444444446</v>
      </c>
      <c r="BH17" s="118">
        <f t="shared" ref="BH17:BH23" si="55">AD17/(AD17+Y17+X17+AB17+AA17+Z17+AC17)*100</f>
        <v>25.032679738562091</v>
      </c>
    </row>
    <row r="18" spans="2:60" x14ac:dyDescent="0.25">
      <c r="B18" s="9" t="s">
        <v>47</v>
      </c>
      <c r="C18" s="123">
        <v>3</v>
      </c>
      <c r="D18" s="123">
        <v>26</v>
      </c>
      <c r="E18" s="123">
        <v>173</v>
      </c>
      <c r="F18" s="123">
        <v>21</v>
      </c>
      <c r="G18" s="123">
        <v>10</v>
      </c>
      <c r="H18" s="123">
        <v>12</v>
      </c>
      <c r="I18" s="128">
        <v>300</v>
      </c>
      <c r="J18" s="133">
        <v>0</v>
      </c>
      <c r="K18" s="123">
        <v>8</v>
      </c>
      <c r="L18" s="123">
        <v>230</v>
      </c>
      <c r="M18" s="123">
        <v>7</v>
      </c>
      <c r="N18" s="123">
        <v>3</v>
      </c>
      <c r="O18" s="123">
        <v>21</v>
      </c>
      <c r="P18" s="134">
        <v>276</v>
      </c>
      <c r="Q18" s="140">
        <v>0</v>
      </c>
      <c r="R18" s="123">
        <v>7</v>
      </c>
      <c r="S18" s="123">
        <v>233</v>
      </c>
      <c r="T18" s="123">
        <v>10</v>
      </c>
      <c r="U18" s="123">
        <v>7</v>
      </c>
      <c r="V18" s="123">
        <v>21</v>
      </c>
      <c r="W18" s="141">
        <v>267</v>
      </c>
      <c r="X18" s="125">
        <v>1</v>
      </c>
      <c r="Y18" s="123">
        <v>15</v>
      </c>
      <c r="Z18" s="123">
        <v>227</v>
      </c>
      <c r="AA18" s="123">
        <v>65</v>
      </c>
      <c r="AB18" s="123">
        <v>14</v>
      </c>
      <c r="AC18" s="123">
        <v>19</v>
      </c>
      <c r="AD18" s="123">
        <v>204</v>
      </c>
      <c r="AF18" s="9" t="s">
        <v>47</v>
      </c>
      <c r="AG18" s="110">
        <f t="shared" si="28"/>
        <v>0.55045871559633031</v>
      </c>
      <c r="AH18" s="111">
        <f t="shared" si="29"/>
        <v>4.7706422018348622</v>
      </c>
      <c r="AI18" s="111">
        <f t="shared" si="30"/>
        <v>31.743119266055047</v>
      </c>
      <c r="AJ18" s="111">
        <f t="shared" si="31"/>
        <v>3.8532110091743119</v>
      </c>
      <c r="AK18" s="111">
        <f t="shared" si="32"/>
        <v>1.834862385321101</v>
      </c>
      <c r="AL18" s="111">
        <f t="shared" si="33"/>
        <v>2.2018348623853212</v>
      </c>
      <c r="AM18" s="112">
        <f t="shared" si="34"/>
        <v>55.045871559633028</v>
      </c>
      <c r="AN18" s="148">
        <f t="shared" si="35"/>
        <v>0</v>
      </c>
      <c r="AO18" s="111">
        <f t="shared" si="36"/>
        <v>1.4678899082568808</v>
      </c>
      <c r="AP18" s="111">
        <f t="shared" si="37"/>
        <v>42.201834862385326</v>
      </c>
      <c r="AQ18" s="111">
        <f t="shared" si="38"/>
        <v>1.2844036697247707</v>
      </c>
      <c r="AR18" s="111">
        <f t="shared" si="39"/>
        <v>0.55045871559633031</v>
      </c>
      <c r="AS18" s="111">
        <f t="shared" si="40"/>
        <v>3.8532110091743119</v>
      </c>
      <c r="AT18" s="149">
        <f t="shared" si="41"/>
        <v>50.642201834862391</v>
      </c>
      <c r="AU18" s="156">
        <f t="shared" si="42"/>
        <v>0</v>
      </c>
      <c r="AV18" s="111">
        <f t="shared" si="43"/>
        <v>1.2844036697247707</v>
      </c>
      <c r="AW18" s="111">
        <f t="shared" si="44"/>
        <v>42.752293577981654</v>
      </c>
      <c r="AX18" s="111">
        <f t="shared" si="45"/>
        <v>1.834862385321101</v>
      </c>
      <c r="AY18" s="111">
        <f t="shared" si="46"/>
        <v>1.2844036697247707</v>
      </c>
      <c r="AZ18" s="111">
        <f t="shared" si="47"/>
        <v>3.8532110091743119</v>
      </c>
      <c r="BA18" s="157">
        <f t="shared" si="48"/>
        <v>48.9908256880734</v>
      </c>
      <c r="BB18" s="143">
        <f t="shared" si="49"/>
        <v>0.1834862385321101</v>
      </c>
      <c r="BC18" s="111">
        <f t="shared" si="50"/>
        <v>2.7522935779816518</v>
      </c>
      <c r="BD18" s="111">
        <f t="shared" si="51"/>
        <v>41.651376146788991</v>
      </c>
      <c r="BE18" s="111">
        <f t="shared" si="52"/>
        <v>11.926605504587156</v>
      </c>
      <c r="BF18" s="111">
        <f t="shared" si="53"/>
        <v>2.5688073394495414</v>
      </c>
      <c r="BG18" s="111">
        <f t="shared" si="54"/>
        <v>3.4862385321100922</v>
      </c>
      <c r="BH18" s="118">
        <f t="shared" si="55"/>
        <v>37.431192660550458</v>
      </c>
    </row>
    <row r="19" spans="2:60" x14ac:dyDescent="0.25">
      <c r="B19" s="9" t="s">
        <v>48</v>
      </c>
      <c r="C19" s="123">
        <v>50</v>
      </c>
      <c r="D19" s="123">
        <v>177</v>
      </c>
      <c r="E19" s="123">
        <v>497</v>
      </c>
      <c r="F19" s="123">
        <v>68</v>
      </c>
      <c r="G19" s="123">
        <v>32</v>
      </c>
      <c r="H19" s="123">
        <v>38</v>
      </c>
      <c r="I19" s="128">
        <v>694</v>
      </c>
      <c r="J19" s="133">
        <v>1</v>
      </c>
      <c r="K19" s="123">
        <v>5</v>
      </c>
      <c r="L19" s="123">
        <v>670</v>
      </c>
      <c r="M19" s="123">
        <v>32</v>
      </c>
      <c r="N19" s="123">
        <v>9</v>
      </c>
      <c r="O19" s="123">
        <v>44</v>
      </c>
      <c r="P19" s="134">
        <v>795</v>
      </c>
      <c r="Q19" s="140">
        <v>7</v>
      </c>
      <c r="R19" s="123">
        <v>25</v>
      </c>
      <c r="S19" s="123">
        <v>650</v>
      </c>
      <c r="T19" s="123">
        <v>47</v>
      </c>
      <c r="U19" s="123">
        <v>7</v>
      </c>
      <c r="V19" s="123">
        <v>53</v>
      </c>
      <c r="W19" s="141">
        <v>767</v>
      </c>
      <c r="X19" s="125">
        <v>13</v>
      </c>
      <c r="Y19" s="123">
        <v>55</v>
      </c>
      <c r="Z19" s="123">
        <v>646</v>
      </c>
      <c r="AA19" s="123">
        <v>182</v>
      </c>
      <c r="AB19" s="123">
        <v>21</v>
      </c>
      <c r="AC19" s="123">
        <v>67</v>
      </c>
      <c r="AD19" s="123">
        <v>572</v>
      </c>
      <c r="AF19" s="9" t="s">
        <v>48</v>
      </c>
      <c r="AG19" s="110">
        <f t="shared" si="28"/>
        <v>3.2133676092544987</v>
      </c>
      <c r="AH19" s="111">
        <f t="shared" si="29"/>
        <v>11.375321336760926</v>
      </c>
      <c r="AI19" s="111">
        <f t="shared" si="30"/>
        <v>31.940874035989719</v>
      </c>
      <c r="AJ19" s="111">
        <f t="shared" si="31"/>
        <v>4.3701799485861184</v>
      </c>
      <c r="AK19" s="111">
        <f t="shared" si="32"/>
        <v>2.0565552699228791</v>
      </c>
      <c r="AL19" s="111">
        <f t="shared" si="33"/>
        <v>2.442159383033419</v>
      </c>
      <c r="AM19" s="112">
        <f t="shared" si="34"/>
        <v>44.601542416452446</v>
      </c>
      <c r="AN19" s="148">
        <f t="shared" si="35"/>
        <v>6.4267352185089971E-2</v>
      </c>
      <c r="AO19" s="111">
        <f t="shared" si="36"/>
        <v>0.32133676092544988</v>
      </c>
      <c r="AP19" s="111">
        <f t="shared" si="37"/>
        <v>43.059125964010278</v>
      </c>
      <c r="AQ19" s="111">
        <f t="shared" si="38"/>
        <v>2.0565552699228791</v>
      </c>
      <c r="AR19" s="111">
        <f t="shared" si="39"/>
        <v>0.57840616966580971</v>
      </c>
      <c r="AS19" s="111">
        <f t="shared" si="40"/>
        <v>2.8277634961439588</v>
      </c>
      <c r="AT19" s="149">
        <f t="shared" si="41"/>
        <v>51.092544987146525</v>
      </c>
      <c r="AU19" s="156">
        <f t="shared" si="42"/>
        <v>0.44987146529562982</v>
      </c>
      <c r="AV19" s="111">
        <f t="shared" si="43"/>
        <v>1.6066838046272494</v>
      </c>
      <c r="AW19" s="111">
        <f t="shared" si="44"/>
        <v>41.773778920308487</v>
      </c>
      <c r="AX19" s="111">
        <f t="shared" si="45"/>
        <v>3.020565552699229</v>
      </c>
      <c r="AY19" s="111">
        <f t="shared" si="46"/>
        <v>0.44987146529562982</v>
      </c>
      <c r="AZ19" s="111">
        <f t="shared" si="47"/>
        <v>3.4061696658097684</v>
      </c>
      <c r="BA19" s="157">
        <f t="shared" si="48"/>
        <v>49.293059125964014</v>
      </c>
      <c r="BB19" s="143">
        <f t="shared" si="49"/>
        <v>0.83547557840616959</v>
      </c>
      <c r="BC19" s="111">
        <f t="shared" si="50"/>
        <v>3.534704370179949</v>
      </c>
      <c r="BD19" s="111">
        <f t="shared" si="51"/>
        <v>41.516709511568124</v>
      </c>
      <c r="BE19" s="111">
        <f t="shared" si="52"/>
        <v>11.696658097686376</v>
      </c>
      <c r="BF19" s="111">
        <f t="shared" si="53"/>
        <v>1.3496143958868894</v>
      </c>
      <c r="BG19" s="111">
        <f t="shared" si="54"/>
        <v>4.3059125964010283</v>
      </c>
      <c r="BH19" s="118">
        <f t="shared" si="55"/>
        <v>36.760925449871465</v>
      </c>
    </row>
    <row r="20" spans="2:60" x14ac:dyDescent="0.25">
      <c r="B20" s="9" t="s">
        <v>49</v>
      </c>
      <c r="C20" s="123">
        <v>3</v>
      </c>
      <c r="D20" s="123">
        <v>19</v>
      </c>
      <c r="E20" s="123">
        <v>46</v>
      </c>
      <c r="F20" s="123">
        <v>10</v>
      </c>
      <c r="G20" s="123">
        <v>6</v>
      </c>
      <c r="H20" s="123">
        <v>3</v>
      </c>
      <c r="I20" s="128">
        <v>79</v>
      </c>
      <c r="J20" s="133">
        <v>2</v>
      </c>
      <c r="K20" s="123">
        <v>0</v>
      </c>
      <c r="L20" s="123">
        <v>78</v>
      </c>
      <c r="M20" s="123">
        <v>10</v>
      </c>
      <c r="N20" s="123">
        <v>2</v>
      </c>
      <c r="O20" s="123">
        <v>6</v>
      </c>
      <c r="P20" s="134">
        <v>68</v>
      </c>
      <c r="Q20" s="140">
        <v>2</v>
      </c>
      <c r="R20" s="123">
        <v>7</v>
      </c>
      <c r="S20" s="123">
        <v>73</v>
      </c>
      <c r="T20" s="123">
        <v>12</v>
      </c>
      <c r="U20" s="123">
        <v>2</v>
      </c>
      <c r="V20" s="123">
        <v>8</v>
      </c>
      <c r="W20" s="141">
        <v>62</v>
      </c>
      <c r="X20" s="125">
        <v>3</v>
      </c>
      <c r="Y20" s="123">
        <v>5</v>
      </c>
      <c r="Z20" s="123">
        <v>74</v>
      </c>
      <c r="AA20" s="123">
        <v>24</v>
      </c>
      <c r="AB20" s="123">
        <v>8</v>
      </c>
      <c r="AC20" s="123">
        <v>10</v>
      </c>
      <c r="AD20" s="123">
        <v>42</v>
      </c>
      <c r="AF20" s="9" t="s">
        <v>49</v>
      </c>
      <c r="AG20" s="110">
        <f t="shared" si="28"/>
        <v>1.8072289156626504</v>
      </c>
      <c r="AH20" s="111">
        <f t="shared" si="29"/>
        <v>11.445783132530121</v>
      </c>
      <c r="AI20" s="111">
        <f t="shared" si="30"/>
        <v>27.710843373493976</v>
      </c>
      <c r="AJ20" s="111">
        <f t="shared" si="31"/>
        <v>6.024096385542169</v>
      </c>
      <c r="AK20" s="111">
        <f t="shared" si="32"/>
        <v>3.6144578313253009</v>
      </c>
      <c r="AL20" s="111">
        <f t="shared" si="33"/>
        <v>1.8072289156626504</v>
      </c>
      <c r="AM20" s="112">
        <f t="shared" si="34"/>
        <v>47.590361445783131</v>
      </c>
      <c r="AN20" s="148">
        <f t="shared" si="35"/>
        <v>1.2048192771084338</v>
      </c>
      <c r="AO20" s="111">
        <f t="shared" si="36"/>
        <v>0</v>
      </c>
      <c r="AP20" s="111">
        <f t="shared" si="37"/>
        <v>46.987951807228917</v>
      </c>
      <c r="AQ20" s="111">
        <f t="shared" si="38"/>
        <v>6.024096385542169</v>
      </c>
      <c r="AR20" s="111">
        <f t="shared" si="39"/>
        <v>1.2048192771084338</v>
      </c>
      <c r="AS20" s="111">
        <f t="shared" si="40"/>
        <v>3.6144578313253009</v>
      </c>
      <c r="AT20" s="149">
        <f t="shared" si="41"/>
        <v>40.963855421686745</v>
      </c>
      <c r="AU20" s="156">
        <f t="shared" si="42"/>
        <v>1.2048192771084338</v>
      </c>
      <c r="AV20" s="111">
        <f t="shared" si="43"/>
        <v>4.2168674698795181</v>
      </c>
      <c r="AW20" s="111">
        <f t="shared" si="44"/>
        <v>43.975903614457827</v>
      </c>
      <c r="AX20" s="111">
        <f t="shared" si="45"/>
        <v>7.2289156626506017</v>
      </c>
      <c r="AY20" s="111">
        <f t="shared" si="46"/>
        <v>1.2048192771084338</v>
      </c>
      <c r="AZ20" s="111">
        <f t="shared" si="47"/>
        <v>4.8192771084337354</v>
      </c>
      <c r="BA20" s="157">
        <f t="shared" si="48"/>
        <v>37.349397590361441</v>
      </c>
      <c r="BB20" s="143">
        <f t="shared" si="49"/>
        <v>1.8072289156626504</v>
      </c>
      <c r="BC20" s="111">
        <f t="shared" si="50"/>
        <v>3.0120481927710845</v>
      </c>
      <c r="BD20" s="111">
        <f t="shared" si="51"/>
        <v>44.578313253012048</v>
      </c>
      <c r="BE20" s="111">
        <f t="shared" si="52"/>
        <v>14.457831325301203</v>
      </c>
      <c r="BF20" s="111">
        <f t="shared" si="53"/>
        <v>4.8192771084337354</v>
      </c>
      <c r="BG20" s="111">
        <f t="shared" si="54"/>
        <v>6.024096385542169</v>
      </c>
      <c r="BH20" s="118">
        <f t="shared" si="55"/>
        <v>25.301204819277107</v>
      </c>
    </row>
    <row r="21" spans="2:60" x14ac:dyDescent="0.25">
      <c r="B21" s="9" t="s">
        <v>50</v>
      </c>
      <c r="C21" s="123">
        <v>11</v>
      </c>
      <c r="D21" s="123">
        <v>22</v>
      </c>
      <c r="E21" s="123">
        <v>113</v>
      </c>
      <c r="F21" s="123">
        <v>25</v>
      </c>
      <c r="G21" s="123">
        <v>20</v>
      </c>
      <c r="H21" s="123">
        <v>14</v>
      </c>
      <c r="I21" s="128">
        <v>86</v>
      </c>
      <c r="J21" s="133">
        <v>0</v>
      </c>
      <c r="K21" s="123">
        <v>4</v>
      </c>
      <c r="L21" s="123">
        <v>124</v>
      </c>
      <c r="M21" s="123">
        <v>9</v>
      </c>
      <c r="N21" s="123">
        <v>18</v>
      </c>
      <c r="O21" s="123">
        <v>22</v>
      </c>
      <c r="P21" s="134">
        <v>114</v>
      </c>
      <c r="Q21" s="140">
        <v>1</v>
      </c>
      <c r="R21" s="123">
        <v>8</v>
      </c>
      <c r="S21" s="123">
        <v>111</v>
      </c>
      <c r="T21" s="123">
        <v>19</v>
      </c>
      <c r="U21" s="123">
        <v>17</v>
      </c>
      <c r="V21" s="123">
        <v>24</v>
      </c>
      <c r="W21" s="141">
        <v>111</v>
      </c>
      <c r="X21" s="125">
        <v>1</v>
      </c>
      <c r="Y21" s="123">
        <v>8</v>
      </c>
      <c r="Z21" s="123">
        <v>115</v>
      </c>
      <c r="AA21" s="123">
        <v>25</v>
      </c>
      <c r="AB21" s="123">
        <v>17</v>
      </c>
      <c r="AC21" s="123">
        <v>24</v>
      </c>
      <c r="AD21" s="123">
        <v>101</v>
      </c>
      <c r="AF21" s="9" t="s">
        <v>50</v>
      </c>
      <c r="AG21" s="110">
        <f t="shared" si="28"/>
        <v>3.7800687285223367</v>
      </c>
      <c r="AH21" s="111">
        <f t="shared" si="29"/>
        <v>7.5601374570446733</v>
      </c>
      <c r="AI21" s="111">
        <f t="shared" si="30"/>
        <v>38.831615120274918</v>
      </c>
      <c r="AJ21" s="111">
        <f t="shared" si="31"/>
        <v>8.5910652920962196</v>
      </c>
      <c r="AK21" s="111">
        <f t="shared" si="32"/>
        <v>6.8728522336769764</v>
      </c>
      <c r="AL21" s="111">
        <f t="shared" si="33"/>
        <v>4.8109965635738838</v>
      </c>
      <c r="AM21" s="112">
        <f t="shared" si="34"/>
        <v>29.553264604810998</v>
      </c>
      <c r="AN21" s="148">
        <f t="shared" si="35"/>
        <v>0</v>
      </c>
      <c r="AO21" s="111">
        <f t="shared" si="36"/>
        <v>1.3745704467353952</v>
      </c>
      <c r="AP21" s="111">
        <f t="shared" si="37"/>
        <v>42.611683848797249</v>
      </c>
      <c r="AQ21" s="111">
        <f t="shared" si="38"/>
        <v>3.0927835051546393</v>
      </c>
      <c r="AR21" s="111">
        <f t="shared" si="39"/>
        <v>6.1855670103092786</v>
      </c>
      <c r="AS21" s="111">
        <f t="shared" si="40"/>
        <v>7.5601374570446733</v>
      </c>
      <c r="AT21" s="149">
        <f t="shared" si="41"/>
        <v>39.175257731958766</v>
      </c>
      <c r="AU21" s="156">
        <f t="shared" si="42"/>
        <v>0.3436426116838488</v>
      </c>
      <c r="AV21" s="111">
        <f t="shared" si="43"/>
        <v>2.7491408934707904</v>
      </c>
      <c r="AW21" s="111">
        <f t="shared" si="44"/>
        <v>38.144329896907216</v>
      </c>
      <c r="AX21" s="111">
        <f t="shared" si="45"/>
        <v>6.5292096219931279</v>
      </c>
      <c r="AY21" s="111">
        <f t="shared" si="46"/>
        <v>5.8419243986254292</v>
      </c>
      <c r="AZ21" s="111">
        <f t="shared" si="47"/>
        <v>8.2474226804123703</v>
      </c>
      <c r="BA21" s="157">
        <f t="shared" si="48"/>
        <v>38.144329896907216</v>
      </c>
      <c r="BB21" s="143">
        <f t="shared" si="49"/>
        <v>0.3436426116838488</v>
      </c>
      <c r="BC21" s="111">
        <f t="shared" si="50"/>
        <v>2.7491408934707904</v>
      </c>
      <c r="BD21" s="111">
        <f t="shared" si="51"/>
        <v>39.518900343642613</v>
      </c>
      <c r="BE21" s="111">
        <f t="shared" si="52"/>
        <v>8.5910652920962196</v>
      </c>
      <c r="BF21" s="111">
        <f t="shared" si="53"/>
        <v>5.8419243986254292</v>
      </c>
      <c r="BG21" s="111">
        <f t="shared" si="54"/>
        <v>8.2474226804123703</v>
      </c>
      <c r="BH21" s="118">
        <f t="shared" si="55"/>
        <v>34.707903780068726</v>
      </c>
    </row>
    <row r="22" spans="2:60" x14ac:dyDescent="0.25">
      <c r="B22" s="9" t="s">
        <v>51</v>
      </c>
      <c r="C22" s="123">
        <v>3</v>
      </c>
      <c r="D22" s="123">
        <v>8</v>
      </c>
      <c r="E22" s="123">
        <v>77</v>
      </c>
      <c r="F22" s="123">
        <v>9</v>
      </c>
      <c r="G22" s="123">
        <v>7</v>
      </c>
      <c r="H22" s="123">
        <v>4</v>
      </c>
      <c r="I22" s="128">
        <v>105</v>
      </c>
      <c r="J22" s="133">
        <v>0</v>
      </c>
      <c r="K22" s="123">
        <v>3</v>
      </c>
      <c r="L22" s="123">
        <v>101</v>
      </c>
      <c r="M22" s="123">
        <v>3</v>
      </c>
      <c r="N22" s="123">
        <v>3</v>
      </c>
      <c r="O22" s="123">
        <v>9</v>
      </c>
      <c r="P22" s="134">
        <v>94</v>
      </c>
      <c r="Q22" s="140">
        <v>0</v>
      </c>
      <c r="R22" s="123">
        <v>2</v>
      </c>
      <c r="S22" s="123">
        <v>101</v>
      </c>
      <c r="T22" s="123">
        <v>7</v>
      </c>
      <c r="U22" s="123">
        <v>1</v>
      </c>
      <c r="V22" s="123">
        <v>10</v>
      </c>
      <c r="W22" s="141">
        <v>92</v>
      </c>
      <c r="X22" s="125">
        <v>3</v>
      </c>
      <c r="Y22" s="123">
        <v>4</v>
      </c>
      <c r="Z22" s="123">
        <v>98</v>
      </c>
      <c r="AA22" s="123">
        <v>14</v>
      </c>
      <c r="AB22" s="123">
        <v>1</v>
      </c>
      <c r="AC22" s="123">
        <v>16</v>
      </c>
      <c r="AD22" s="123">
        <v>77</v>
      </c>
      <c r="AF22" s="9" t="s">
        <v>51</v>
      </c>
      <c r="AG22" s="110">
        <f t="shared" si="28"/>
        <v>1.4084507042253522</v>
      </c>
      <c r="AH22" s="111">
        <f t="shared" si="29"/>
        <v>3.755868544600939</v>
      </c>
      <c r="AI22" s="111">
        <f t="shared" si="30"/>
        <v>36.15023474178404</v>
      </c>
      <c r="AJ22" s="111">
        <f t="shared" si="31"/>
        <v>4.225352112676056</v>
      </c>
      <c r="AK22" s="111">
        <f t="shared" si="32"/>
        <v>3.286384976525822</v>
      </c>
      <c r="AL22" s="111">
        <f t="shared" si="33"/>
        <v>1.8779342723004695</v>
      </c>
      <c r="AM22" s="112">
        <f t="shared" si="34"/>
        <v>49.295774647887328</v>
      </c>
      <c r="AN22" s="148">
        <f t="shared" si="35"/>
        <v>0</v>
      </c>
      <c r="AO22" s="111">
        <f t="shared" si="36"/>
        <v>1.4084507042253522</v>
      </c>
      <c r="AP22" s="111">
        <f t="shared" si="37"/>
        <v>47.417840375586856</v>
      </c>
      <c r="AQ22" s="111">
        <f t="shared" si="38"/>
        <v>1.4084507042253522</v>
      </c>
      <c r="AR22" s="111">
        <f t="shared" si="39"/>
        <v>1.4084507042253522</v>
      </c>
      <c r="AS22" s="111">
        <f t="shared" si="40"/>
        <v>4.225352112676056</v>
      </c>
      <c r="AT22" s="149">
        <f t="shared" si="41"/>
        <v>44.131455399061032</v>
      </c>
      <c r="AU22" s="156">
        <f t="shared" si="42"/>
        <v>0</v>
      </c>
      <c r="AV22" s="111">
        <f t="shared" si="43"/>
        <v>0.93896713615023475</v>
      </c>
      <c r="AW22" s="111">
        <f t="shared" si="44"/>
        <v>47.417840375586856</v>
      </c>
      <c r="AX22" s="111">
        <f t="shared" si="45"/>
        <v>3.286384976525822</v>
      </c>
      <c r="AY22" s="111">
        <f t="shared" si="46"/>
        <v>0.46948356807511737</v>
      </c>
      <c r="AZ22" s="111">
        <f t="shared" si="47"/>
        <v>4.6948356807511731</v>
      </c>
      <c r="BA22" s="157">
        <f t="shared" si="48"/>
        <v>43.1924882629108</v>
      </c>
      <c r="BB22" s="143">
        <f t="shared" si="49"/>
        <v>1.4084507042253522</v>
      </c>
      <c r="BC22" s="111">
        <f t="shared" si="50"/>
        <v>1.8779342723004695</v>
      </c>
      <c r="BD22" s="111">
        <f t="shared" si="51"/>
        <v>46.009389671361504</v>
      </c>
      <c r="BE22" s="111">
        <f t="shared" si="52"/>
        <v>6.5727699530516439</v>
      </c>
      <c r="BF22" s="111">
        <f t="shared" si="53"/>
        <v>0.46948356807511737</v>
      </c>
      <c r="BG22" s="111">
        <f t="shared" si="54"/>
        <v>7.511737089201878</v>
      </c>
      <c r="BH22" s="118">
        <f t="shared" si="55"/>
        <v>36.15023474178404</v>
      </c>
    </row>
    <row r="23" spans="2:60" x14ac:dyDescent="0.25">
      <c r="B23" s="9" t="s">
        <v>52</v>
      </c>
      <c r="C23" s="123">
        <v>13</v>
      </c>
      <c r="D23" s="123">
        <v>46</v>
      </c>
      <c r="E23" s="123">
        <v>267</v>
      </c>
      <c r="F23" s="123">
        <v>51</v>
      </c>
      <c r="G23" s="123">
        <v>23</v>
      </c>
      <c r="H23" s="123">
        <v>22</v>
      </c>
      <c r="I23" s="128">
        <v>379</v>
      </c>
      <c r="J23" s="133">
        <v>1</v>
      </c>
      <c r="K23" s="123">
        <v>3</v>
      </c>
      <c r="L23" s="123">
        <v>360</v>
      </c>
      <c r="M23" s="123">
        <v>18</v>
      </c>
      <c r="N23" s="123">
        <v>9</v>
      </c>
      <c r="O23" s="123">
        <v>37</v>
      </c>
      <c r="P23" s="134">
        <v>373</v>
      </c>
      <c r="Q23" s="140">
        <v>4</v>
      </c>
      <c r="R23" s="123">
        <v>12</v>
      </c>
      <c r="S23" s="123">
        <v>328</v>
      </c>
      <c r="T23" s="123">
        <v>51</v>
      </c>
      <c r="U23" s="123">
        <v>7</v>
      </c>
      <c r="V23" s="123">
        <v>37</v>
      </c>
      <c r="W23" s="141">
        <v>362</v>
      </c>
      <c r="X23" s="125">
        <v>5</v>
      </c>
      <c r="Y23" s="123">
        <v>17</v>
      </c>
      <c r="Z23" s="123">
        <v>340</v>
      </c>
      <c r="AA23" s="123">
        <v>87</v>
      </c>
      <c r="AB23" s="123">
        <v>10</v>
      </c>
      <c r="AC23" s="123">
        <v>45</v>
      </c>
      <c r="AD23" s="123">
        <v>297</v>
      </c>
      <c r="AF23" s="9" t="s">
        <v>52</v>
      </c>
      <c r="AG23" s="110">
        <f t="shared" si="28"/>
        <v>1.6229712858926344</v>
      </c>
      <c r="AH23" s="111">
        <f t="shared" si="29"/>
        <v>5.7428214731585516</v>
      </c>
      <c r="AI23" s="111">
        <f t="shared" si="30"/>
        <v>33.333333333333329</v>
      </c>
      <c r="AJ23" s="111">
        <f t="shared" si="31"/>
        <v>6.3670411985018731</v>
      </c>
      <c r="AK23" s="111">
        <f t="shared" si="32"/>
        <v>2.8714107365792758</v>
      </c>
      <c r="AL23" s="111">
        <f t="shared" si="33"/>
        <v>2.7465667915106118</v>
      </c>
      <c r="AM23" s="112">
        <f t="shared" si="34"/>
        <v>47.315855181023721</v>
      </c>
      <c r="AN23" s="148">
        <f t="shared" si="35"/>
        <v>0.12484394506866417</v>
      </c>
      <c r="AO23" s="111">
        <f t="shared" si="36"/>
        <v>0.37453183520599254</v>
      </c>
      <c r="AP23" s="111">
        <f t="shared" si="37"/>
        <v>44.943820224719097</v>
      </c>
      <c r="AQ23" s="111">
        <f t="shared" si="38"/>
        <v>2.2471910112359552</v>
      </c>
      <c r="AR23" s="111">
        <f t="shared" si="39"/>
        <v>1.1235955056179776</v>
      </c>
      <c r="AS23" s="111">
        <f t="shared" si="40"/>
        <v>4.619225967540574</v>
      </c>
      <c r="AT23" s="149">
        <f t="shared" si="41"/>
        <v>46.566791510611736</v>
      </c>
      <c r="AU23" s="156">
        <f t="shared" si="42"/>
        <v>0.49937578027465668</v>
      </c>
      <c r="AV23" s="111">
        <f t="shared" si="43"/>
        <v>1.4981273408239701</v>
      </c>
      <c r="AW23" s="111">
        <f t="shared" si="44"/>
        <v>40.948813982521848</v>
      </c>
      <c r="AX23" s="111">
        <f t="shared" si="45"/>
        <v>6.3670411985018731</v>
      </c>
      <c r="AY23" s="111">
        <f t="shared" si="46"/>
        <v>0.87390761548064921</v>
      </c>
      <c r="AZ23" s="111">
        <f t="shared" si="47"/>
        <v>4.619225967540574</v>
      </c>
      <c r="BA23" s="157">
        <f t="shared" si="48"/>
        <v>45.193508114856428</v>
      </c>
      <c r="BB23" s="143">
        <f t="shared" si="49"/>
        <v>0.62421972534332082</v>
      </c>
      <c r="BC23" s="111">
        <f t="shared" si="50"/>
        <v>2.1223470661672907</v>
      </c>
      <c r="BD23" s="111">
        <f t="shared" si="51"/>
        <v>42.446941323345818</v>
      </c>
      <c r="BE23" s="111">
        <f t="shared" si="52"/>
        <v>10.861423220973784</v>
      </c>
      <c r="BF23" s="111">
        <f t="shared" si="53"/>
        <v>1.2484394506866416</v>
      </c>
      <c r="BG23" s="111">
        <f t="shared" si="54"/>
        <v>5.6179775280898872</v>
      </c>
      <c r="BH23" s="118">
        <f t="shared" si="55"/>
        <v>37.078651685393261</v>
      </c>
    </row>
    <row r="24" spans="2:60" x14ac:dyDescent="0.25">
      <c r="B24" s="4" t="s">
        <v>83</v>
      </c>
      <c r="C24" s="122"/>
      <c r="D24" s="122"/>
      <c r="E24" s="122"/>
      <c r="F24" s="122"/>
      <c r="G24" s="122"/>
      <c r="H24" s="122"/>
      <c r="I24" s="127"/>
      <c r="J24" s="131"/>
      <c r="K24" s="122"/>
      <c r="L24" s="122"/>
      <c r="M24" s="122"/>
      <c r="N24" s="122"/>
      <c r="O24" s="122"/>
      <c r="P24" s="132"/>
      <c r="Q24" s="138"/>
      <c r="R24" s="122"/>
      <c r="S24" s="122"/>
      <c r="T24" s="122"/>
      <c r="U24" s="122"/>
      <c r="V24" s="122"/>
      <c r="W24" s="139"/>
      <c r="X24" s="122"/>
      <c r="Y24" s="122"/>
      <c r="Z24" s="122"/>
      <c r="AA24" s="122"/>
      <c r="AB24" s="122"/>
      <c r="AC24" s="122"/>
      <c r="AD24" s="122"/>
      <c r="AF24" s="4" t="s">
        <v>83</v>
      </c>
      <c r="AG24" s="113"/>
      <c r="AH24" s="114"/>
      <c r="AI24" s="114"/>
      <c r="AJ24" s="114"/>
      <c r="AK24" s="114"/>
      <c r="AL24" s="114"/>
      <c r="AM24" s="115"/>
      <c r="AN24" s="150"/>
      <c r="AO24" s="114"/>
      <c r="AP24" s="114"/>
      <c r="AQ24" s="114"/>
      <c r="AR24" s="114"/>
      <c r="AS24" s="114"/>
      <c r="AT24" s="151"/>
      <c r="AU24" s="158"/>
      <c r="AV24" s="114"/>
      <c r="AW24" s="114"/>
      <c r="AX24" s="114"/>
      <c r="AY24" s="114"/>
      <c r="AZ24" s="114"/>
      <c r="BA24" s="159"/>
      <c r="BB24" s="113"/>
      <c r="BC24" s="114"/>
      <c r="BD24" s="114"/>
      <c r="BE24" s="114"/>
      <c r="BF24" s="114"/>
      <c r="BG24" s="114"/>
      <c r="BH24" s="119"/>
    </row>
    <row r="25" spans="2:60" x14ac:dyDescent="0.25">
      <c r="B25" s="9" t="s">
        <v>84</v>
      </c>
      <c r="C25" s="123">
        <v>83</v>
      </c>
      <c r="D25" s="123">
        <v>284</v>
      </c>
      <c r="E25" s="123">
        <v>1185</v>
      </c>
      <c r="F25" s="123">
        <v>171</v>
      </c>
      <c r="G25" s="123">
        <v>98</v>
      </c>
      <c r="H25" s="123">
        <v>98</v>
      </c>
      <c r="I25" s="128">
        <v>1743</v>
      </c>
      <c r="J25" s="133">
        <v>3</v>
      </c>
      <c r="K25" s="123">
        <v>23</v>
      </c>
      <c r="L25" s="123">
        <v>1559</v>
      </c>
      <c r="M25" s="123">
        <v>77</v>
      </c>
      <c r="N25" s="123">
        <v>43</v>
      </c>
      <c r="O25" s="123">
        <v>146</v>
      </c>
      <c r="P25" s="134">
        <v>1811</v>
      </c>
      <c r="Q25" s="140">
        <v>12</v>
      </c>
      <c r="R25" s="123">
        <v>57</v>
      </c>
      <c r="S25" s="123">
        <v>1496</v>
      </c>
      <c r="T25" s="123">
        <v>146</v>
      </c>
      <c r="U25" s="123">
        <v>38</v>
      </c>
      <c r="V25" s="123">
        <v>160</v>
      </c>
      <c r="W25" s="141">
        <v>1753</v>
      </c>
      <c r="X25" s="125">
        <v>26</v>
      </c>
      <c r="Y25" s="123">
        <v>115</v>
      </c>
      <c r="Z25" s="123">
        <v>1513</v>
      </c>
      <c r="AA25" s="123">
        <v>446</v>
      </c>
      <c r="AB25" s="123">
        <v>75</v>
      </c>
      <c r="AC25" s="123">
        <v>176</v>
      </c>
      <c r="AD25" s="123">
        <v>1311</v>
      </c>
      <c r="AF25" s="9" t="s">
        <v>84</v>
      </c>
      <c r="AG25" s="110">
        <f t="shared" ref="AG25:AG26" si="56">C25/(C25+D25+E25+F25+G25+H25+I25)*100</f>
        <v>2.2665210267613327</v>
      </c>
      <c r="AH25" s="111">
        <f t="shared" ref="AH25:AH26" si="57">D25/(D25+E25+F25+G25+H25+I25+C25)*100</f>
        <v>7.7553249590387772</v>
      </c>
      <c r="AI25" s="111">
        <f t="shared" ref="AI25:AI26" si="58">E25/(E25+F25+G25+H25+I25+D25+C25)*100</f>
        <v>32.359366466411799</v>
      </c>
      <c r="AJ25" s="111">
        <f t="shared" ref="AJ25:AJ26" si="59">F25/(F25+G25+H25+I25+E25+D25+C25)*100</f>
        <v>4.6695794647733475</v>
      </c>
      <c r="AK25" s="111">
        <f t="shared" ref="AK25:AK26" si="60">G25/(G25+H25+I25+E25+D25+C25+F25)*100</f>
        <v>2.6761332605133807</v>
      </c>
      <c r="AL25" s="111">
        <f t="shared" ref="AL25:AL26" si="61">H25/(H25+I25+C25+F25+E25+D25+G25)*100</f>
        <v>2.6761332605133807</v>
      </c>
      <c r="AM25" s="112">
        <f t="shared" ref="AM25:AM26" si="62">I25/(I25+D25+C25+G25+F25+E25+H25)*100</f>
        <v>47.596941561987983</v>
      </c>
      <c r="AN25" s="148">
        <f t="shared" ref="AN25:AN26" si="63">J25/(J25+K25+L25+M25+N25+O25+P25)*100</f>
        <v>8.1922446750409605E-2</v>
      </c>
      <c r="AO25" s="111">
        <f t="shared" ref="AO25:AO26" si="64">K25/(K25+L25+M25+N25+O25+P25+J25)*100</f>
        <v>0.62807209175314038</v>
      </c>
      <c r="AP25" s="111">
        <f t="shared" ref="AP25:AP26" si="65">L25/(L25+M25+N25+O25+P25+K25+J25)*100</f>
        <v>42.572364827962858</v>
      </c>
      <c r="AQ25" s="111">
        <f t="shared" ref="AQ25:AQ26" si="66">M25/(M25+N25+O25+P25+L25+K25+J25)*100</f>
        <v>2.1026761332605131</v>
      </c>
      <c r="AR25" s="111">
        <f t="shared" ref="AR25:AR26" si="67">N25/(N25+O25+P25+L25+K25+J25+M25)*100</f>
        <v>1.1742217367558712</v>
      </c>
      <c r="AS25" s="111">
        <f t="shared" ref="AS25:AS26" si="68">O25/(O25+P25+J25+M25+L25+K25+N25)*100</f>
        <v>3.9868924085199349</v>
      </c>
      <c r="AT25" s="149">
        <f t="shared" ref="AT25:AT26" si="69">P25/(P25+K25+J25+N25+M25+L25+O25)*100</f>
        <v>49.453850354997272</v>
      </c>
      <c r="AU25" s="156">
        <f t="shared" ref="AU25:AU26" si="70">Q25/(Q25+R25+S25+T25+U25+V25+W25)*100</f>
        <v>0.32768978700163842</v>
      </c>
      <c r="AV25" s="111">
        <f t="shared" ref="AV25:AV26" si="71">R25/(R25+S25+T25+U25+V25+W25+Q25)*100</f>
        <v>1.5565264882577825</v>
      </c>
      <c r="AW25" s="111">
        <f t="shared" ref="AW25:AW26" si="72">S25/(S25+T25+U25+V25+W25+R25+Q25)*100</f>
        <v>40.851993446204261</v>
      </c>
      <c r="AX25" s="111">
        <f t="shared" ref="AX25:AX26" si="73">T25/(T25+U25+V25+W25+S25+R25+Q25)*100</f>
        <v>3.9868924085199349</v>
      </c>
      <c r="AY25" s="111">
        <f t="shared" ref="AY25:AY26" si="74">U25/(U25+V25+W25+S25+R25+Q25+T25)*100</f>
        <v>1.0376843255051884</v>
      </c>
      <c r="AZ25" s="111">
        <f t="shared" ref="AZ25:AZ26" si="75">V25/(V25+W25+Q25+T25+S25+R25+U25)*100</f>
        <v>4.3691971600218462</v>
      </c>
      <c r="BA25" s="157">
        <f t="shared" ref="BA25:BA26" si="76">W25/(W25+R25+Q25+U25+T25+S25+V25)*100</f>
        <v>47.870016384489347</v>
      </c>
      <c r="BB25" s="143">
        <f t="shared" ref="BB25:BB26" si="77">X25/(X25+Y25+Z25+AA25+AB25+AC25+AD25)*100</f>
        <v>0.70999453850354999</v>
      </c>
      <c r="BC25" s="111">
        <f t="shared" ref="BC25:BC26" si="78">Y25/(Y25+Z25+AA25+AB25+AC25+AD25+X25)*100</f>
        <v>3.1403604587657017</v>
      </c>
      <c r="BD25" s="111">
        <f t="shared" ref="BD25:BD26" si="79">Z25/(Z25+AA25+AB25+AC25+AD25+Y25+X25)*100</f>
        <v>41.316220644456578</v>
      </c>
      <c r="BE25" s="111">
        <f t="shared" ref="BE25:BE26" si="80">AA25/(AA25+AB25+AC25+AD25+Z25+Y25+X25)*100</f>
        <v>12.179137083560896</v>
      </c>
      <c r="BF25" s="111">
        <f t="shared" ref="BF25:BF26" si="81">AB25/(AB25+AC25+AD25+Z25+Y25+X25+AA25)*100</f>
        <v>2.0480611687602401</v>
      </c>
      <c r="BG25" s="111">
        <f t="shared" ref="BG25:BG26" si="82">AC25/(AC25+AD25+X25+AA25+Z25+Y25+AB25)*100</f>
        <v>4.8061168760240305</v>
      </c>
      <c r="BH25" s="118">
        <f t="shared" ref="BH25:BH26" si="83">AD25/(AD25+Y25+X25+AB25+AA25+Z25+AC25)*100</f>
        <v>35.800109229928999</v>
      </c>
    </row>
    <row r="26" spans="2:60" x14ac:dyDescent="0.25">
      <c r="B26" s="9" t="s">
        <v>85</v>
      </c>
      <c r="C26" s="123">
        <v>48</v>
      </c>
      <c r="D26" s="123">
        <v>129</v>
      </c>
      <c r="E26" s="123">
        <v>450</v>
      </c>
      <c r="F26" s="123">
        <v>94</v>
      </c>
      <c r="G26" s="123">
        <v>46</v>
      </c>
      <c r="H26" s="123">
        <v>34</v>
      </c>
      <c r="I26" s="128">
        <v>639</v>
      </c>
      <c r="J26" s="133">
        <v>1</v>
      </c>
      <c r="K26" s="123">
        <v>15</v>
      </c>
      <c r="L26" s="123">
        <v>702</v>
      </c>
      <c r="M26" s="123">
        <v>36</v>
      </c>
      <c r="N26" s="123">
        <v>14</v>
      </c>
      <c r="O26" s="123">
        <v>60</v>
      </c>
      <c r="P26" s="134">
        <v>612</v>
      </c>
      <c r="Q26" s="140">
        <v>3</v>
      </c>
      <c r="R26" s="123">
        <v>32</v>
      </c>
      <c r="S26" s="123">
        <v>679</v>
      </c>
      <c r="T26" s="123">
        <v>66</v>
      </c>
      <c r="U26" s="123">
        <v>18</v>
      </c>
      <c r="V26" s="123">
        <v>59</v>
      </c>
      <c r="W26" s="141">
        <v>583</v>
      </c>
      <c r="X26" s="125">
        <v>11</v>
      </c>
      <c r="Y26" s="123">
        <v>62</v>
      </c>
      <c r="Z26" s="123">
        <v>618</v>
      </c>
      <c r="AA26" s="123">
        <v>278</v>
      </c>
      <c r="AB26" s="123">
        <v>33</v>
      </c>
      <c r="AC26" s="123">
        <v>73</v>
      </c>
      <c r="AD26" s="123">
        <v>365</v>
      </c>
      <c r="AF26" s="9" t="s">
        <v>85</v>
      </c>
      <c r="AG26" s="110">
        <f t="shared" si="56"/>
        <v>3.3333333333333335</v>
      </c>
      <c r="AH26" s="111">
        <f t="shared" si="57"/>
        <v>8.9583333333333339</v>
      </c>
      <c r="AI26" s="111">
        <f t="shared" si="58"/>
        <v>31.25</v>
      </c>
      <c r="AJ26" s="111">
        <f t="shared" si="59"/>
        <v>6.5277777777777786</v>
      </c>
      <c r="AK26" s="111">
        <f t="shared" si="60"/>
        <v>3.1944444444444442</v>
      </c>
      <c r="AL26" s="111">
        <f t="shared" si="61"/>
        <v>2.3611111111111112</v>
      </c>
      <c r="AM26" s="112">
        <f t="shared" si="62"/>
        <v>44.375</v>
      </c>
      <c r="AN26" s="148">
        <f t="shared" si="63"/>
        <v>6.9444444444444448E-2</v>
      </c>
      <c r="AO26" s="111">
        <f t="shared" si="64"/>
        <v>1.0416666666666665</v>
      </c>
      <c r="AP26" s="111">
        <f t="shared" si="65"/>
        <v>48.75</v>
      </c>
      <c r="AQ26" s="111">
        <f t="shared" si="66"/>
        <v>2.5</v>
      </c>
      <c r="AR26" s="111">
        <f t="shared" si="67"/>
        <v>0.97222222222222221</v>
      </c>
      <c r="AS26" s="111">
        <f t="shared" si="68"/>
        <v>4.1666666666666661</v>
      </c>
      <c r="AT26" s="149">
        <f t="shared" si="69"/>
        <v>42.5</v>
      </c>
      <c r="AU26" s="156">
        <f t="shared" si="70"/>
        <v>0.20833333333333334</v>
      </c>
      <c r="AV26" s="111">
        <f t="shared" si="71"/>
        <v>2.2222222222222223</v>
      </c>
      <c r="AW26" s="111">
        <f t="shared" si="72"/>
        <v>47.152777777777779</v>
      </c>
      <c r="AX26" s="111">
        <f t="shared" si="73"/>
        <v>4.583333333333333</v>
      </c>
      <c r="AY26" s="111">
        <f t="shared" si="74"/>
        <v>1.25</v>
      </c>
      <c r="AZ26" s="111">
        <f t="shared" si="75"/>
        <v>4.0972222222222223</v>
      </c>
      <c r="BA26" s="157">
        <f t="shared" si="76"/>
        <v>40.486111111111114</v>
      </c>
      <c r="BB26" s="143">
        <f t="shared" si="77"/>
        <v>0.76388888888888884</v>
      </c>
      <c r="BC26" s="111">
        <f t="shared" si="78"/>
        <v>4.3055555555555554</v>
      </c>
      <c r="BD26" s="111">
        <f t="shared" si="79"/>
        <v>42.916666666666664</v>
      </c>
      <c r="BE26" s="111">
        <f t="shared" si="80"/>
        <v>19.305555555555557</v>
      </c>
      <c r="BF26" s="111">
        <f t="shared" si="81"/>
        <v>2.2916666666666665</v>
      </c>
      <c r="BG26" s="111">
        <f t="shared" si="82"/>
        <v>5.0694444444444446</v>
      </c>
      <c r="BH26" s="118">
        <f t="shared" si="83"/>
        <v>25.347222222222221</v>
      </c>
    </row>
  </sheetData>
  <mergeCells count="11">
    <mergeCell ref="AU7:BA7"/>
    <mergeCell ref="BB7:BH7"/>
    <mergeCell ref="C7:I7"/>
    <mergeCell ref="J7:P7"/>
    <mergeCell ref="Q7:W7"/>
    <mergeCell ref="X7:AD7"/>
    <mergeCell ref="E2:F2"/>
    <mergeCell ref="B7:B8"/>
    <mergeCell ref="AF7:AF8"/>
    <mergeCell ref="AG7:AM7"/>
    <mergeCell ref="AN7:AT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14" width="11.7109375" customWidth="1"/>
    <col min="15" max="15" width="3.42578125" customWidth="1"/>
    <col min="16" max="16" width="27.7109375" customWidth="1"/>
    <col min="17" max="28" width="11.7109375" customWidth="1"/>
  </cols>
  <sheetData>
    <row r="1" spans="1:28" ht="18" x14ac:dyDescent="0.25">
      <c r="B1" s="1" t="s">
        <v>66</v>
      </c>
    </row>
    <row r="2" spans="1:28" ht="18" x14ac:dyDescent="0.25">
      <c r="A2" s="31"/>
      <c r="B2" s="1" t="s">
        <v>128</v>
      </c>
      <c r="D2" s="240" t="s">
        <v>133</v>
      </c>
      <c r="E2" s="240"/>
    </row>
    <row r="3" spans="1:28" x14ac:dyDescent="0.25">
      <c r="B3" s="32" t="s">
        <v>69</v>
      </c>
    </row>
    <row r="4" spans="1:28" ht="18" customHeight="1" x14ac:dyDescent="0.25">
      <c r="B4" s="1" t="s">
        <v>124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4.5" customHeight="1" x14ac:dyDescent="0.25"/>
    <row r="6" spans="1:28" x14ac:dyDescent="0.25">
      <c r="B6" s="20" t="s">
        <v>63</v>
      </c>
      <c r="P6" s="20" t="s">
        <v>64</v>
      </c>
    </row>
    <row r="7" spans="1:28" ht="24" customHeight="1" x14ac:dyDescent="0.25">
      <c r="B7" s="267" t="s">
        <v>0</v>
      </c>
      <c r="C7" s="264" t="s">
        <v>106</v>
      </c>
      <c r="D7" s="265"/>
      <c r="E7" s="265"/>
      <c r="F7" s="265"/>
      <c r="G7" s="265"/>
      <c r="H7" s="266"/>
      <c r="I7" s="265" t="s">
        <v>107</v>
      </c>
      <c r="J7" s="265"/>
      <c r="K7" s="265"/>
      <c r="L7" s="265"/>
      <c r="M7" s="265"/>
      <c r="N7" s="260"/>
      <c r="P7" s="267" t="s">
        <v>0</v>
      </c>
      <c r="Q7" s="264" t="s">
        <v>106</v>
      </c>
      <c r="R7" s="265"/>
      <c r="S7" s="265"/>
      <c r="T7" s="265"/>
      <c r="U7" s="265"/>
      <c r="V7" s="266"/>
      <c r="W7" s="265" t="s">
        <v>107</v>
      </c>
      <c r="X7" s="265"/>
      <c r="Y7" s="265"/>
      <c r="Z7" s="265"/>
      <c r="AA7" s="265"/>
      <c r="AB7" s="260"/>
    </row>
    <row r="8" spans="1:28" ht="34.5" customHeight="1" x14ac:dyDescent="0.25">
      <c r="B8" s="268"/>
      <c r="C8" s="49" t="s">
        <v>17</v>
      </c>
      <c r="D8" s="49" t="s">
        <v>18</v>
      </c>
      <c r="E8" s="49" t="s">
        <v>19</v>
      </c>
      <c r="F8" s="49" t="s">
        <v>20</v>
      </c>
      <c r="G8" s="49" t="s">
        <v>21</v>
      </c>
      <c r="H8" s="50" t="s">
        <v>108</v>
      </c>
      <c r="I8" s="48" t="s">
        <v>17</v>
      </c>
      <c r="J8" s="46" t="s">
        <v>18</v>
      </c>
      <c r="K8" s="46" t="s">
        <v>19</v>
      </c>
      <c r="L8" s="46" t="s">
        <v>20</v>
      </c>
      <c r="M8" s="46" t="s">
        <v>21</v>
      </c>
      <c r="N8" s="46" t="s">
        <v>108</v>
      </c>
      <c r="P8" s="268"/>
      <c r="Q8" s="49" t="s">
        <v>17</v>
      </c>
      <c r="R8" s="49" t="s">
        <v>18</v>
      </c>
      <c r="S8" s="49" t="s">
        <v>19</v>
      </c>
      <c r="T8" s="49" t="s">
        <v>20</v>
      </c>
      <c r="U8" s="49" t="s">
        <v>21</v>
      </c>
      <c r="V8" s="50" t="s">
        <v>108</v>
      </c>
      <c r="W8" s="48" t="s">
        <v>17</v>
      </c>
      <c r="X8" s="46" t="s">
        <v>18</v>
      </c>
      <c r="Y8" s="46" t="s">
        <v>19</v>
      </c>
      <c r="Z8" s="46" t="s">
        <v>20</v>
      </c>
      <c r="AA8" s="46" t="s">
        <v>21</v>
      </c>
      <c r="AB8" s="46" t="s">
        <v>108</v>
      </c>
    </row>
    <row r="9" spans="1:28" x14ac:dyDescent="0.25">
      <c r="B9" s="4" t="s">
        <v>4</v>
      </c>
      <c r="C9" s="4"/>
      <c r="D9" s="4"/>
      <c r="E9" s="4"/>
      <c r="F9" s="4"/>
      <c r="G9" s="4"/>
      <c r="H9" s="56"/>
      <c r="I9" s="4"/>
      <c r="J9" s="4"/>
      <c r="K9" s="4"/>
      <c r="L9" s="4"/>
      <c r="M9" s="4"/>
      <c r="N9" s="4"/>
      <c r="P9" s="4"/>
      <c r="Q9" s="5"/>
      <c r="R9" s="5"/>
      <c r="S9" s="5"/>
      <c r="T9" s="5"/>
      <c r="U9" s="5"/>
      <c r="V9" s="51"/>
    </row>
    <row r="10" spans="1:28" x14ac:dyDescent="0.25">
      <c r="B10" s="6" t="s">
        <v>4</v>
      </c>
      <c r="C10" s="7">
        <v>1184</v>
      </c>
      <c r="D10" s="7">
        <v>515</v>
      </c>
      <c r="E10" s="7">
        <v>332</v>
      </c>
      <c r="F10" s="7">
        <v>216</v>
      </c>
      <c r="G10" s="7">
        <v>795</v>
      </c>
      <c r="H10" s="7">
        <v>2546</v>
      </c>
      <c r="I10" s="29">
        <v>1163</v>
      </c>
      <c r="J10" s="7">
        <v>575</v>
      </c>
      <c r="K10" s="7">
        <v>433</v>
      </c>
      <c r="L10" s="7">
        <v>178</v>
      </c>
      <c r="M10" s="7">
        <v>225</v>
      </c>
      <c r="N10" s="7">
        <v>3014</v>
      </c>
      <c r="P10" s="6" t="s">
        <v>4</v>
      </c>
      <c r="Q10" s="11">
        <f>C10/SUM($C10:$H10)*100</f>
        <v>21.188260558339298</v>
      </c>
      <c r="R10" s="11">
        <f t="shared" ref="R10:V10" si="0">D10/SUM($C10:$H10)*100</f>
        <v>9.2161775232641379</v>
      </c>
      <c r="S10" s="11">
        <f t="shared" si="0"/>
        <v>5.9413027916964927</v>
      </c>
      <c r="T10" s="11">
        <f t="shared" si="0"/>
        <v>3.8654259126700072</v>
      </c>
      <c r="U10" s="11">
        <f t="shared" si="0"/>
        <v>14.226914817466</v>
      </c>
      <c r="V10" s="81">
        <f t="shared" si="0"/>
        <v>45.561918396564067</v>
      </c>
      <c r="W10" s="27">
        <f t="shared" ref="W10:AB10" si="1">I10/SUM($I10:$N10)*100</f>
        <v>20.81245526127416</v>
      </c>
      <c r="X10" s="11">
        <f t="shared" si="1"/>
        <v>10.28990694345025</v>
      </c>
      <c r="Y10" s="11">
        <f t="shared" si="1"/>
        <v>7.7487473156764493</v>
      </c>
      <c r="Z10" s="11">
        <f t="shared" si="1"/>
        <v>3.1853972798854691</v>
      </c>
      <c r="AA10" s="11">
        <f t="shared" si="1"/>
        <v>4.0264853256979238</v>
      </c>
      <c r="AB10" s="11">
        <f t="shared" si="1"/>
        <v>53.937007874015755</v>
      </c>
    </row>
    <row r="11" spans="1:28" x14ac:dyDescent="0.25">
      <c r="B11" s="4" t="s">
        <v>5</v>
      </c>
      <c r="C11" s="8"/>
      <c r="D11" s="8"/>
      <c r="E11" s="8"/>
      <c r="F11" s="8"/>
      <c r="G11" s="8"/>
      <c r="H11" s="53"/>
      <c r="I11" s="8"/>
      <c r="J11" s="8"/>
      <c r="K11" s="8"/>
      <c r="L11" s="8"/>
      <c r="M11" s="8"/>
      <c r="N11" s="8"/>
      <c r="P11" s="4" t="s">
        <v>5</v>
      </c>
      <c r="Q11" s="12"/>
      <c r="R11" s="12"/>
      <c r="S11" s="12"/>
      <c r="T11" s="12"/>
      <c r="U11" s="12"/>
      <c r="V11" s="82"/>
    </row>
    <row r="12" spans="1:28" x14ac:dyDescent="0.25">
      <c r="B12" s="9" t="s">
        <v>6</v>
      </c>
      <c r="C12" s="10">
        <v>67</v>
      </c>
      <c r="D12" s="10">
        <v>30</v>
      </c>
      <c r="E12" s="10">
        <v>41</v>
      </c>
      <c r="F12" s="10">
        <v>24</v>
      </c>
      <c r="G12" s="26">
        <v>119</v>
      </c>
      <c r="H12" s="54">
        <v>846</v>
      </c>
      <c r="I12" s="30">
        <v>81</v>
      </c>
      <c r="J12" s="10">
        <v>55</v>
      </c>
      <c r="K12" s="10">
        <v>75</v>
      </c>
      <c r="L12" s="10">
        <v>35</v>
      </c>
      <c r="M12" s="26">
        <v>56</v>
      </c>
      <c r="N12" s="44">
        <v>825</v>
      </c>
      <c r="P12" s="9" t="s">
        <v>6</v>
      </c>
      <c r="Q12" s="13">
        <f>C12/SUM($C12:$H12)*100</f>
        <v>5.9449866903283048</v>
      </c>
      <c r="R12" s="13">
        <f t="shared" ref="R12:R15" si="2">D12/SUM($C12:$H12)*100</f>
        <v>2.6619343389529724</v>
      </c>
      <c r="S12" s="13">
        <f t="shared" ref="S12:S15" si="3">E12/SUM($C12:$H12)*100</f>
        <v>3.6379769299023956</v>
      </c>
      <c r="T12" s="13">
        <f t="shared" ref="T12:T15" si="4">F12/SUM($C12:$H12)*100</f>
        <v>2.1295474711623781</v>
      </c>
      <c r="U12" s="13">
        <f t="shared" ref="U12:U15" si="5">G12/SUM($C12:$H12)*100</f>
        <v>10.559006211180124</v>
      </c>
      <c r="V12" s="160">
        <f t="shared" ref="V12:V15" si="6">H12/SUM($C12:$H12)*100</f>
        <v>75.066548358473824</v>
      </c>
      <c r="W12" s="28">
        <f t="shared" ref="W12:W15" si="7">I12/SUM($I12:$N12)*100</f>
        <v>7.1872227151730268</v>
      </c>
      <c r="X12" s="13">
        <f t="shared" ref="X12:X15" si="8">J12/SUM($I12:$N12)*100</f>
        <v>4.8802129547471162</v>
      </c>
      <c r="Y12" s="13">
        <f t="shared" ref="Y12:Y15" si="9">K12/SUM($I12:$N12)*100</f>
        <v>6.6548358473824312</v>
      </c>
      <c r="Z12" s="13">
        <f t="shared" ref="Z12:Z15" si="10">L12/SUM($I12:$N12)*100</f>
        <v>3.1055900621118013</v>
      </c>
      <c r="AA12" s="13">
        <f t="shared" ref="AA12:AA15" si="11">M12/SUM($I12:$N12)*100</f>
        <v>4.9689440993788816</v>
      </c>
      <c r="AB12" s="28">
        <f t="shared" ref="AB12:AB15" si="12">N12/SUM($I12:$N12)*100</f>
        <v>73.203194321206738</v>
      </c>
    </row>
    <row r="13" spans="1:28" x14ac:dyDescent="0.25">
      <c r="B13" s="9" t="s">
        <v>7</v>
      </c>
      <c r="C13" s="10">
        <v>324</v>
      </c>
      <c r="D13" s="10">
        <v>125</v>
      </c>
      <c r="E13" s="10">
        <v>89</v>
      </c>
      <c r="F13" s="10">
        <v>64</v>
      </c>
      <c r="G13" s="26">
        <v>259</v>
      </c>
      <c r="H13" s="54">
        <v>1108</v>
      </c>
      <c r="I13" s="30">
        <v>296</v>
      </c>
      <c r="J13" s="10">
        <v>174</v>
      </c>
      <c r="K13" s="10">
        <v>152</v>
      </c>
      <c r="L13" s="10">
        <v>69</v>
      </c>
      <c r="M13" s="26">
        <v>84</v>
      </c>
      <c r="N13" s="44">
        <v>1194</v>
      </c>
      <c r="P13" s="9" t="s">
        <v>7</v>
      </c>
      <c r="Q13" s="13">
        <f>C13/SUM($C13:$H13)*100</f>
        <v>16.455053326561707</v>
      </c>
      <c r="R13" s="13">
        <f t="shared" si="2"/>
        <v>6.348400203148806</v>
      </c>
      <c r="S13" s="13">
        <f t="shared" si="3"/>
        <v>4.5200609446419504</v>
      </c>
      <c r="T13" s="13">
        <f t="shared" si="4"/>
        <v>3.2503809040121885</v>
      </c>
      <c r="U13" s="13">
        <f t="shared" si="5"/>
        <v>13.153885220924327</v>
      </c>
      <c r="V13" s="160">
        <f t="shared" si="6"/>
        <v>56.272219400711023</v>
      </c>
      <c r="W13" s="28">
        <f t="shared" si="7"/>
        <v>15.033011681056374</v>
      </c>
      <c r="X13" s="13">
        <f t="shared" si="8"/>
        <v>8.8369730827831372</v>
      </c>
      <c r="Y13" s="13">
        <f t="shared" si="9"/>
        <v>7.7196546470289489</v>
      </c>
      <c r="Z13" s="13">
        <f t="shared" si="10"/>
        <v>3.5043169121381412</v>
      </c>
      <c r="AA13" s="13">
        <f t="shared" si="11"/>
        <v>4.2661249365159977</v>
      </c>
      <c r="AB13" s="28">
        <f t="shared" si="12"/>
        <v>60.639918740477391</v>
      </c>
    </row>
    <row r="14" spans="1:28" x14ac:dyDescent="0.25">
      <c r="B14" s="9" t="s">
        <v>8</v>
      </c>
      <c r="C14" s="10">
        <v>519</v>
      </c>
      <c r="D14" s="10">
        <v>220</v>
      </c>
      <c r="E14" s="10">
        <v>116</v>
      </c>
      <c r="F14" s="10">
        <v>76</v>
      </c>
      <c r="G14" s="26">
        <v>235</v>
      </c>
      <c r="H14" s="54">
        <v>522</v>
      </c>
      <c r="I14" s="30">
        <v>469</v>
      </c>
      <c r="J14" s="10">
        <v>205</v>
      </c>
      <c r="K14" s="10">
        <v>128</v>
      </c>
      <c r="L14" s="10">
        <v>49</v>
      </c>
      <c r="M14" s="26">
        <v>59</v>
      </c>
      <c r="N14" s="44">
        <v>778</v>
      </c>
      <c r="P14" s="9" t="s">
        <v>8</v>
      </c>
      <c r="Q14" s="13">
        <f t="shared" ref="Q14:Q15" si="13">C14/SUM($C14:$H14)*100</f>
        <v>30.746445497630333</v>
      </c>
      <c r="R14" s="13">
        <f t="shared" si="2"/>
        <v>13.033175355450238</v>
      </c>
      <c r="S14" s="13">
        <f t="shared" si="3"/>
        <v>6.8720379146919433</v>
      </c>
      <c r="T14" s="13">
        <f t="shared" si="4"/>
        <v>4.5023696682464456</v>
      </c>
      <c r="U14" s="13">
        <f t="shared" si="5"/>
        <v>13.921800947867299</v>
      </c>
      <c r="V14" s="160">
        <f t="shared" si="6"/>
        <v>30.924170616113745</v>
      </c>
      <c r="W14" s="28">
        <f t="shared" si="7"/>
        <v>27.784360189573459</v>
      </c>
      <c r="X14" s="13">
        <f t="shared" si="8"/>
        <v>12.144549763033176</v>
      </c>
      <c r="Y14" s="13">
        <f t="shared" si="9"/>
        <v>7.5829383886255926</v>
      </c>
      <c r="Z14" s="13">
        <f t="shared" si="10"/>
        <v>2.9028436018957349</v>
      </c>
      <c r="AA14" s="13">
        <f t="shared" si="11"/>
        <v>3.4952606635071088</v>
      </c>
      <c r="AB14" s="28">
        <f t="shared" si="12"/>
        <v>46.090047393364927</v>
      </c>
    </row>
    <row r="15" spans="1:28" x14ac:dyDescent="0.25">
      <c r="B15" s="9" t="s">
        <v>9</v>
      </c>
      <c r="C15" s="10">
        <v>274</v>
      </c>
      <c r="D15" s="10">
        <v>140</v>
      </c>
      <c r="E15" s="10">
        <v>86</v>
      </c>
      <c r="F15" s="10">
        <v>52</v>
      </c>
      <c r="G15" s="26">
        <v>182</v>
      </c>
      <c r="H15" s="54">
        <v>70</v>
      </c>
      <c r="I15" s="30">
        <v>317</v>
      </c>
      <c r="J15" s="10">
        <v>141</v>
      </c>
      <c r="K15" s="10">
        <v>78</v>
      </c>
      <c r="L15" s="10">
        <v>25</v>
      </c>
      <c r="M15" s="26">
        <v>26</v>
      </c>
      <c r="N15" s="44">
        <v>217</v>
      </c>
      <c r="P15" s="9" t="s">
        <v>9</v>
      </c>
      <c r="Q15" s="13">
        <f t="shared" si="13"/>
        <v>34.079601990049753</v>
      </c>
      <c r="R15" s="13">
        <f t="shared" si="2"/>
        <v>17.412935323383085</v>
      </c>
      <c r="S15" s="13">
        <f t="shared" si="3"/>
        <v>10.696517412935323</v>
      </c>
      <c r="T15" s="13">
        <f t="shared" si="4"/>
        <v>6.467661691542288</v>
      </c>
      <c r="U15" s="13">
        <f t="shared" si="5"/>
        <v>22.636815920398011</v>
      </c>
      <c r="V15" s="160">
        <f t="shared" si="6"/>
        <v>8.7064676616915424</v>
      </c>
      <c r="W15" s="28">
        <f t="shared" si="7"/>
        <v>39.427860696517413</v>
      </c>
      <c r="X15" s="13">
        <f t="shared" si="8"/>
        <v>17.537313432835823</v>
      </c>
      <c r="Y15" s="13">
        <f t="shared" si="9"/>
        <v>9.7014925373134329</v>
      </c>
      <c r="Z15" s="13">
        <f t="shared" si="10"/>
        <v>3.1094527363184081</v>
      </c>
      <c r="AA15" s="13">
        <f t="shared" si="11"/>
        <v>3.233830845771144</v>
      </c>
      <c r="AB15" s="28">
        <f t="shared" si="12"/>
        <v>26.990049751243784</v>
      </c>
    </row>
    <row r="16" spans="1:28" x14ac:dyDescent="0.25">
      <c r="B16" s="4" t="s">
        <v>53</v>
      </c>
      <c r="C16" s="8"/>
      <c r="D16" s="8"/>
      <c r="E16" s="8"/>
      <c r="F16" s="8"/>
      <c r="G16" s="8"/>
      <c r="H16" s="53"/>
      <c r="I16" s="8"/>
      <c r="J16" s="8"/>
      <c r="K16" s="8"/>
      <c r="L16" s="8"/>
      <c r="M16" s="8"/>
      <c r="N16" s="8"/>
      <c r="P16" s="4" t="s">
        <v>53</v>
      </c>
      <c r="Q16" s="12"/>
      <c r="R16" s="12"/>
      <c r="S16" s="12"/>
      <c r="T16" s="12"/>
      <c r="U16" s="12"/>
      <c r="V16" s="82"/>
    </row>
    <row r="17" spans="2:28" x14ac:dyDescent="0.25">
      <c r="B17" s="9" t="s">
        <v>46</v>
      </c>
      <c r="C17" s="10">
        <v>526</v>
      </c>
      <c r="D17" s="10">
        <v>225</v>
      </c>
      <c r="E17" s="10">
        <v>84</v>
      </c>
      <c r="F17" s="10">
        <v>43</v>
      </c>
      <c r="G17" s="26">
        <v>52</v>
      </c>
      <c r="H17" s="54">
        <v>699</v>
      </c>
      <c r="I17" s="30">
        <v>379</v>
      </c>
      <c r="J17" s="10">
        <v>155</v>
      </c>
      <c r="K17" s="10">
        <v>110</v>
      </c>
      <c r="L17" s="10">
        <v>44</v>
      </c>
      <c r="M17" s="26">
        <v>53</v>
      </c>
      <c r="N17" s="44">
        <v>888</v>
      </c>
      <c r="P17" s="9" t="s">
        <v>46</v>
      </c>
      <c r="Q17" s="13">
        <f t="shared" ref="Q17:Q23" si="14">C17/SUM($C17:$H17)*100</f>
        <v>32.28974831184776</v>
      </c>
      <c r="R17" s="13">
        <f t="shared" ref="R17:R23" si="15">D17/SUM($C17:$H17)*100</f>
        <v>13.812154696132598</v>
      </c>
      <c r="S17" s="13">
        <f t="shared" ref="S17:S23" si="16">E17/SUM($C17:$H17)*100</f>
        <v>5.1565377532228363</v>
      </c>
      <c r="T17" s="13">
        <f t="shared" ref="T17:T23" si="17">F17/SUM($C17:$H17)*100</f>
        <v>2.6396562308164517</v>
      </c>
      <c r="U17" s="13">
        <f t="shared" ref="U17:U23" si="18">G17/SUM($C17:$H17)*100</f>
        <v>3.192142418661756</v>
      </c>
      <c r="V17" s="160">
        <f t="shared" ref="V17:V23" si="19">H17/SUM($C17:$H17)*100</f>
        <v>42.909760589318601</v>
      </c>
      <c r="W17" s="28">
        <f t="shared" ref="W17" si="20">I17/SUM($I17:$N17)*100</f>
        <v>23.265807243707794</v>
      </c>
      <c r="X17" s="13">
        <f t="shared" ref="X17" si="21">J17/SUM($I17:$N17)*100</f>
        <v>9.5150399017802343</v>
      </c>
      <c r="Y17" s="13">
        <f t="shared" ref="Y17" si="22">K17/SUM($I17:$N17)*100</f>
        <v>6.7526089625537136</v>
      </c>
      <c r="Z17" s="13">
        <f t="shared" ref="Z17" si="23">L17/SUM($I17:$N17)*100</f>
        <v>2.7010435850214858</v>
      </c>
      <c r="AA17" s="13">
        <f t="shared" ref="AA17" si="24">M17/SUM($I17:$N17)*100</f>
        <v>3.2535297728667896</v>
      </c>
      <c r="AB17" s="28">
        <f t="shared" ref="AB17" si="25">N17/SUM($I17:$N17)*100</f>
        <v>54.511970534069988</v>
      </c>
    </row>
    <row r="18" spans="2:28" x14ac:dyDescent="0.25">
      <c r="B18" s="9" t="s">
        <v>47</v>
      </c>
      <c r="C18" s="10">
        <v>119</v>
      </c>
      <c r="D18" s="10">
        <v>59</v>
      </c>
      <c r="E18" s="10">
        <v>40</v>
      </c>
      <c r="F18" s="10">
        <v>21</v>
      </c>
      <c r="G18" s="26">
        <v>52</v>
      </c>
      <c r="H18" s="54">
        <v>325</v>
      </c>
      <c r="I18" s="30">
        <v>108</v>
      </c>
      <c r="J18" s="10">
        <v>58</v>
      </c>
      <c r="K18" s="10">
        <v>41</v>
      </c>
      <c r="L18" s="10">
        <v>21</v>
      </c>
      <c r="M18" s="26">
        <v>18</v>
      </c>
      <c r="N18" s="44">
        <v>370</v>
      </c>
      <c r="P18" s="9" t="s">
        <v>47</v>
      </c>
      <c r="Q18" s="13">
        <f t="shared" si="14"/>
        <v>19.318181818181817</v>
      </c>
      <c r="R18" s="13">
        <f t="shared" si="15"/>
        <v>9.5779220779220786</v>
      </c>
      <c r="S18" s="13">
        <f t="shared" si="16"/>
        <v>6.4935064935064926</v>
      </c>
      <c r="T18" s="13">
        <f t="shared" si="17"/>
        <v>3.4090909090909087</v>
      </c>
      <c r="U18" s="13">
        <f t="shared" si="18"/>
        <v>8.4415584415584419</v>
      </c>
      <c r="V18" s="160">
        <f t="shared" si="19"/>
        <v>52.759740259740262</v>
      </c>
      <c r="W18" s="28">
        <f t="shared" ref="W18:W26" si="26">I18/SUM($I18:$N18)*100</f>
        <v>17.532467532467532</v>
      </c>
      <c r="X18" s="13">
        <f t="shared" ref="X18:X26" si="27">J18/SUM($I18:$N18)*100</f>
        <v>9.4155844155844157</v>
      </c>
      <c r="Y18" s="13">
        <f t="shared" ref="Y18:Y26" si="28">K18/SUM($I18:$N18)*100</f>
        <v>6.6558441558441555</v>
      </c>
      <c r="Z18" s="13">
        <f t="shared" ref="Z18:Z26" si="29">L18/SUM($I18:$N18)*100</f>
        <v>3.4090909090909087</v>
      </c>
      <c r="AA18" s="13">
        <f t="shared" ref="AA18:AA26" si="30">M18/SUM($I18:$N18)*100</f>
        <v>2.9220779220779218</v>
      </c>
      <c r="AB18" s="28">
        <f t="shared" ref="AB18:AB26" si="31">N18/SUM($I18:$N18)*100</f>
        <v>60.064935064935064</v>
      </c>
    </row>
    <row r="19" spans="2:28" x14ac:dyDescent="0.25">
      <c r="B19" s="9" t="s">
        <v>48</v>
      </c>
      <c r="C19" s="10">
        <v>281</v>
      </c>
      <c r="D19" s="10">
        <v>115</v>
      </c>
      <c r="E19" s="10">
        <v>76</v>
      </c>
      <c r="F19" s="10">
        <v>58</v>
      </c>
      <c r="G19" s="26">
        <v>206</v>
      </c>
      <c r="H19" s="54">
        <v>962</v>
      </c>
      <c r="I19" s="30">
        <v>253</v>
      </c>
      <c r="J19" s="10">
        <v>166</v>
      </c>
      <c r="K19" s="10">
        <v>168</v>
      </c>
      <c r="L19" s="10">
        <v>73</v>
      </c>
      <c r="M19" s="26">
        <v>83</v>
      </c>
      <c r="N19" s="44">
        <v>955</v>
      </c>
      <c r="P19" s="9" t="s">
        <v>48</v>
      </c>
      <c r="Q19" s="13">
        <f t="shared" si="14"/>
        <v>16.548881036513546</v>
      </c>
      <c r="R19" s="13">
        <f t="shared" si="15"/>
        <v>6.7726737338044751</v>
      </c>
      <c r="S19" s="13">
        <f t="shared" si="16"/>
        <v>4.47585394581861</v>
      </c>
      <c r="T19" s="13">
        <f t="shared" si="17"/>
        <v>3.4157832744405181</v>
      </c>
      <c r="U19" s="13">
        <f t="shared" si="18"/>
        <v>12.131919905771497</v>
      </c>
      <c r="V19" s="160">
        <f t="shared" si="19"/>
        <v>56.654888103651359</v>
      </c>
      <c r="W19" s="28">
        <f t="shared" si="26"/>
        <v>14.899882214369848</v>
      </c>
      <c r="X19" s="13">
        <f t="shared" si="27"/>
        <v>9.7762073027090697</v>
      </c>
      <c r="Y19" s="13">
        <f t="shared" si="28"/>
        <v>9.8939929328621901</v>
      </c>
      <c r="Z19" s="13">
        <f t="shared" si="29"/>
        <v>4.2991755005889285</v>
      </c>
      <c r="AA19" s="13">
        <f t="shared" si="30"/>
        <v>4.8881036513545348</v>
      </c>
      <c r="AB19" s="28">
        <f t="shared" si="31"/>
        <v>56.242638398115432</v>
      </c>
    </row>
    <row r="20" spans="2:28" x14ac:dyDescent="0.25">
      <c r="B20" s="9" t="s">
        <v>49</v>
      </c>
      <c r="C20" s="10">
        <v>54</v>
      </c>
      <c r="D20" s="10">
        <v>37</v>
      </c>
      <c r="E20" s="10">
        <v>15</v>
      </c>
      <c r="F20" s="10">
        <v>14</v>
      </c>
      <c r="G20" s="26">
        <v>18</v>
      </c>
      <c r="H20" s="54">
        <v>46</v>
      </c>
      <c r="I20" s="30">
        <v>50</v>
      </c>
      <c r="J20" s="10">
        <v>33</v>
      </c>
      <c r="K20" s="10">
        <v>16</v>
      </c>
      <c r="L20" s="10">
        <v>8</v>
      </c>
      <c r="M20" s="26">
        <v>6</v>
      </c>
      <c r="N20" s="44">
        <v>71</v>
      </c>
      <c r="P20" s="9" t="s">
        <v>49</v>
      </c>
      <c r="Q20" s="13">
        <f t="shared" si="14"/>
        <v>29.347826086956523</v>
      </c>
      <c r="R20" s="13">
        <f t="shared" si="15"/>
        <v>20.108695652173914</v>
      </c>
      <c r="S20" s="13">
        <f t="shared" si="16"/>
        <v>8.1521739130434785</v>
      </c>
      <c r="T20" s="13">
        <f t="shared" si="17"/>
        <v>7.608695652173914</v>
      </c>
      <c r="U20" s="13">
        <f t="shared" si="18"/>
        <v>9.7826086956521738</v>
      </c>
      <c r="V20" s="160">
        <f t="shared" si="19"/>
        <v>25</v>
      </c>
      <c r="W20" s="28">
        <f t="shared" si="26"/>
        <v>27.173913043478258</v>
      </c>
      <c r="X20" s="13">
        <f t="shared" si="27"/>
        <v>17.934782608695652</v>
      </c>
      <c r="Y20" s="13">
        <f t="shared" si="28"/>
        <v>8.695652173913043</v>
      </c>
      <c r="Z20" s="13">
        <f t="shared" si="29"/>
        <v>4.3478260869565215</v>
      </c>
      <c r="AA20" s="13">
        <f t="shared" si="30"/>
        <v>3.2608695652173911</v>
      </c>
      <c r="AB20" s="28">
        <f t="shared" si="31"/>
        <v>38.586956521739133</v>
      </c>
    </row>
    <row r="21" spans="2:28" x14ac:dyDescent="0.25">
      <c r="B21" s="9" t="s">
        <v>50</v>
      </c>
      <c r="C21" s="10">
        <v>58</v>
      </c>
      <c r="D21" s="10">
        <v>13</v>
      </c>
      <c r="E21" s="10">
        <v>13</v>
      </c>
      <c r="F21" s="10">
        <v>2</v>
      </c>
      <c r="G21" s="26">
        <v>16</v>
      </c>
      <c r="H21" s="54">
        <v>230</v>
      </c>
      <c r="I21" s="30">
        <v>70</v>
      </c>
      <c r="J21" s="10">
        <v>25</v>
      </c>
      <c r="K21" s="10">
        <v>12</v>
      </c>
      <c r="L21" s="10">
        <v>12</v>
      </c>
      <c r="M21" s="26">
        <v>18</v>
      </c>
      <c r="N21" s="44">
        <v>195</v>
      </c>
      <c r="P21" s="9" t="s">
        <v>50</v>
      </c>
      <c r="Q21" s="13">
        <f t="shared" si="14"/>
        <v>17.46987951807229</v>
      </c>
      <c r="R21" s="13">
        <f t="shared" si="15"/>
        <v>3.9156626506024099</v>
      </c>
      <c r="S21" s="13">
        <f t="shared" si="16"/>
        <v>3.9156626506024099</v>
      </c>
      <c r="T21" s="13">
        <f t="shared" si="17"/>
        <v>0.60240963855421692</v>
      </c>
      <c r="U21" s="13">
        <f t="shared" si="18"/>
        <v>4.8192771084337354</v>
      </c>
      <c r="V21" s="160">
        <f t="shared" si="19"/>
        <v>69.277108433734938</v>
      </c>
      <c r="W21" s="28">
        <f t="shared" si="26"/>
        <v>21.084337349397593</v>
      </c>
      <c r="X21" s="13">
        <f t="shared" si="27"/>
        <v>7.5301204819277112</v>
      </c>
      <c r="Y21" s="13">
        <f t="shared" si="28"/>
        <v>3.6144578313253009</v>
      </c>
      <c r="Z21" s="13">
        <f t="shared" si="29"/>
        <v>3.6144578313253009</v>
      </c>
      <c r="AA21" s="13">
        <f t="shared" si="30"/>
        <v>5.4216867469879517</v>
      </c>
      <c r="AB21" s="28">
        <f t="shared" si="31"/>
        <v>58.734939759036145</v>
      </c>
    </row>
    <row r="22" spans="2:28" x14ac:dyDescent="0.25">
      <c r="B22" s="9" t="s">
        <v>51</v>
      </c>
      <c r="C22" s="10">
        <v>8</v>
      </c>
      <c r="D22" s="10">
        <v>5</v>
      </c>
      <c r="E22" s="10">
        <v>23</v>
      </c>
      <c r="F22" s="10">
        <v>19</v>
      </c>
      <c r="G22" s="26">
        <v>130</v>
      </c>
      <c r="H22" s="54">
        <v>43</v>
      </c>
      <c r="I22" s="30">
        <v>66</v>
      </c>
      <c r="J22" s="10">
        <v>27</v>
      </c>
      <c r="K22" s="10">
        <v>22</v>
      </c>
      <c r="L22" s="10">
        <v>0</v>
      </c>
      <c r="M22" s="26">
        <v>10</v>
      </c>
      <c r="N22" s="44">
        <v>103</v>
      </c>
      <c r="P22" s="9" t="s">
        <v>51</v>
      </c>
      <c r="Q22" s="13">
        <f t="shared" si="14"/>
        <v>3.5087719298245612</v>
      </c>
      <c r="R22" s="13">
        <f t="shared" si="15"/>
        <v>2.1929824561403506</v>
      </c>
      <c r="S22" s="13">
        <f t="shared" si="16"/>
        <v>10.087719298245613</v>
      </c>
      <c r="T22" s="13">
        <f t="shared" si="17"/>
        <v>8.3333333333333321</v>
      </c>
      <c r="U22" s="13">
        <f t="shared" si="18"/>
        <v>57.017543859649123</v>
      </c>
      <c r="V22" s="160">
        <f t="shared" si="19"/>
        <v>18.859649122807017</v>
      </c>
      <c r="W22" s="28">
        <f t="shared" si="26"/>
        <v>28.947368421052634</v>
      </c>
      <c r="X22" s="13">
        <f t="shared" si="27"/>
        <v>11.842105263157894</v>
      </c>
      <c r="Y22" s="13">
        <f t="shared" si="28"/>
        <v>9.6491228070175428</v>
      </c>
      <c r="Z22" s="13">
        <f t="shared" si="29"/>
        <v>0</v>
      </c>
      <c r="AA22" s="13">
        <f t="shared" si="30"/>
        <v>4.3859649122807012</v>
      </c>
      <c r="AB22" s="28">
        <f t="shared" si="31"/>
        <v>45.175438596491233</v>
      </c>
    </row>
    <row r="23" spans="2:28" x14ac:dyDescent="0.25">
      <c r="B23" s="9" t="s">
        <v>52</v>
      </c>
      <c r="C23" s="10">
        <v>138</v>
      </c>
      <c r="D23" s="10">
        <v>61</v>
      </c>
      <c r="E23" s="10">
        <v>81</v>
      </c>
      <c r="F23" s="10">
        <v>59</v>
      </c>
      <c r="G23" s="26">
        <v>321</v>
      </c>
      <c r="H23" s="54">
        <v>241</v>
      </c>
      <c r="I23" s="30">
        <v>237</v>
      </c>
      <c r="J23" s="10">
        <v>111</v>
      </c>
      <c r="K23" s="10">
        <v>64</v>
      </c>
      <c r="L23" s="10">
        <v>20</v>
      </c>
      <c r="M23" s="26">
        <v>37</v>
      </c>
      <c r="N23" s="44">
        <v>432</v>
      </c>
      <c r="P23" s="9" t="s">
        <v>52</v>
      </c>
      <c r="Q23" s="13">
        <f t="shared" si="14"/>
        <v>15.316315205327413</v>
      </c>
      <c r="R23" s="13">
        <f t="shared" si="15"/>
        <v>6.7702552719200888</v>
      </c>
      <c r="S23" s="13">
        <f t="shared" si="16"/>
        <v>8.9900110987791333</v>
      </c>
      <c r="T23" s="13">
        <f t="shared" si="17"/>
        <v>6.5482796892341852</v>
      </c>
      <c r="U23" s="13">
        <f t="shared" si="18"/>
        <v>35.627081021087683</v>
      </c>
      <c r="V23" s="160">
        <f t="shared" si="19"/>
        <v>26.748057713651498</v>
      </c>
      <c r="W23" s="28">
        <f t="shared" si="26"/>
        <v>26.304106548279687</v>
      </c>
      <c r="X23" s="13">
        <f t="shared" si="27"/>
        <v>12.319644839067703</v>
      </c>
      <c r="Y23" s="13">
        <f t="shared" si="28"/>
        <v>7.1032186459489459</v>
      </c>
      <c r="Z23" s="13">
        <f t="shared" si="29"/>
        <v>2.2197558268590454</v>
      </c>
      <c r="AA23" s="13">
        <f t="shared" si="30"/>
        <v>4.1065482796892345</v>
      </c>
      <c r="AB23" s="28">
        <f t="shared" si="31"/>
        <v>47.946725860155382</v>
      </c>
    </row>
    <row r="24" spans="2:28" x14ac:dyDescent="0.25">
      <c r="B24" s="4" t="s">
        <v>83</v>
      </c>
      <c r="C24" s="19"/>
      <c r="D24" s="19"/>
      <c r="E24" s="19"/>
      <c r="F24" s="55"/>
      <c r="G24" s="55"/>
      <c r="H24" s="84"/>
      <c r="I24" s="19"/>
      <c r="J24" s="19"/>
      <c r="K24" s="19"/>
      <c r="P24" s="4" t="s">
        <v>83</v>
      </c>
      <c r="Q24" s="19"/>
      <c r="R24" s="19"/>
      <c r="S24" s="19"/>
      <c r="T24" s="55"/>
      <c r="U24" s="55"/>
      <c r="V24" s="56"/>
      <c r="W24" s="4"/>
      <c r="X24" s="4"/>
      <c r="Y24" s="4"/>
      <c r="Z24" s="4"/>
      <c r="AA24" s="4"/>
      <c r="AB24" s="4"/>
    </row>
    <row r="25" spans="2:28" x14ac:dyDescent="0.25">
      <c r="B25" s="9" t="s">
        <v>84</v>
      </c>
      <c r="C25" s="10">
        <v>751</v>
      </c>
      <c r="D25" s="10">
        <v>304</v>
      </c>
      <c r="E25" s="10">
        <v>229</v>
      </c>
      <c r="F25" s="10">
        <v>149</v>
      </c>
      <c r="G25" s="26">
        <v>568</v>
      </c>
      <c r="H25" s="54">
        <v>2059</v>
      </c>
      <c r="I25" s="30">
        <v>733</v>
      </c>
      <c r="J25" s="10">
        <v>401</v>
      </c>
      <c r="K25" s="10">
        <v>327</v>
      </c>
      <c r="L25" s="10">
        <v>135</v>
      </c>
      <c r="M25" s="26">
        <v>182</v>
      </c>
      <c r="N25" s="44">
        <v>2282</v>
      </c>
      <c r="P25" s="9" t="s">
        <v>84</v>
      </c>
      <c r="Q25" s="40">
        <f t="shared" ref="Q25:Q26" si="32">C25/SUM($C25:$H25)*100</f>
        <v>18.497536945812808</v>
      </c>
      <c r="R25" s="40">
        <f t="shared" ref="R25:R26" si="33">D25/SUM($C25:$H25)*100</f>
        <v>7.48768472906404</v>
      </c>
      <c r="S25" s="40">
        <f t="shared" ref="S25:S26" si="34">E25/SUM($C25:$H25)*100</f>
        <v>5.6403940886699502</v>
      </c>
      <c r="T25" s="40">
        <f t="shared" ref="T25:T26" si="35">F25/SUM($C25:$H25)*100</f>
        <v>3.6699507389162562</v>
      </c>
      <c r="U25" s="40">
        <f t="shared" ref="U25:U26" si="36">G25/SUM($C25:$H25)*100</f>
        <v>13.990147783251231</v>
      </c>
      <c r="V25" s="161">
        <f t="shared" ref="V25:V26" si="37">H25/SUM($C25:$H25)*100</f>
        <v>50.714285714285708</v>
      </c>
      <c r="W25" s="28">
        <f t="shared" si="26"/>
        <v>18.054187192118228</v>
      </c>
      <c r="X25" s="13">
        <f t="shared" si="27"/>
        <v>9.8768472906403932</v>
      </c>
      <c r="Y25" s="13">
        <f t="shared" si="28"/>
        <v>8.0541871921182278</v>
      </c>
      <c r="Z25" s="13">
        <f t="shared" si="29"/>
        <v>3.3251231527093599</v>
      </c>
      <c r="AA25" s="13">
        <f t="shared" si="30"/>
        <v>4.4827586206896548</v>
      </c>
      <c r="AB25" s="28">
        <f t="shared" si="31"/>
        <v>56.206896551724142</v>
      </c>
    </row>
    <row r="26" spans="2:28" x14ac:dyDescent="0.25">
      <c r="B26" s="9" t="s">
        <v>85</v>
      </c>
      <c r="C26" s="10">
        <v>433</v>
      </c>
      <c r="D26" s="10">
        <v>211</v>
      </c>
      <c r="E26" s="10">
        <v>103</v>
      </c>
      <c r="F26" s="10">
        <v>67</v>
      </c>
      <c r="G26" s="26">
        <v>227</v>
      </c>
      <c r="H26" s="54">
        <v>487</v>
      </c>
      <c r="I26" s="30">
        <v>430</v>
      </c>
      <c r="J26" s="10">
        <v>174</v>
      </c>
      <c r="K26" s="10">
        <v>106</v>
      </c>
      <c r="L26" s="10">
        <v>43</v>
      </c>
      <c r="M26" s="26">
        <v>43</v>
      </c>
      <c r="N26" s="44">
        <v>732</v>
      </c>
      <c r="P26" s="9" t="s">
        <v>85</v>
      </c>
      <c r="Q26" s="40">
        <f t="shared" si="32"/>
        <v>28.337696335078533</v>
      </c>
      <c r="R26" s="40">
        <f t="shared" si="33"/>
        <v>13.808900523560212</v>
      </c>
      <c r="S26" s="40">
        <f t="shared" si="34"/>
        <v>6.7408376963350776</v>
      </c>
      <c r="T26" s="40">
        <f t="shared" si="35"/>
        <v>4.3848167539267013</v>
      </c>
      <c r="U26" s="40">
        <f t="shared" si="36"/>
        <v>14.856020942408376</v>
      </c>
      <c r="V26" s="161">
        <f t="shared" si="37"/>
        <v>31.871727748691097</v>
      </c>
      <c r="W26" s="28">
        <f t="shared" si="26"/>
        <v>28.141361256544499</v>
      </c>
      <c r="X26" s="13">
        <f t="shared" si="27"/>
        <v>11.387434554973822</v>
      </c>
      <c r="Y26" s="13">
        <f t="shared" si="28"/>
        <v>6.9371727748691105</v>
      </c>
      <c r="Z26" s="13">
        <f t="shared" si="29"/>
        <v>2.8141361256544499</v>
      </c>
      <c r="AA26" s="13">
        <f t="shared" si="30"/>
        <v>2.8141361256544499</v>
      </c>
      <c r="AB26" s="28">
        <f t="shared" si="31"/>
        <v>47.90575916230366</v>
      </c>
    </row>
  </sheetData>
  <mergeCells count="7">
    <mergeCell ref="W7:AB7"/>
    <mergeCell ref="P7:P8"/>
    <mergeCell ref="D2:E2"/>
    <mergeCell ref="C7:H7"/>
    <mergeCell ref="I7:N7"/>
    <mergeCell ref="B7:B8"/>
    <mergeCell ref="Q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D2" sqref="D2:E2"/>
    </sheetView>
  </sheetViews>
  <sheetFormatPr defaultRowHeight="15" x14ac:dyDescent="0.25"/>
  <cols>
    <col min="1" max="1" width="3.42578125" style="162" customWidth="1"/>
    <col min="2" max="2" width="36" style="162" customWidth="1"/>
    <col min="3" max="27" width="11.7109375" style="162" customWidth="1"/>
    <col min="28" max="28" width="4.140625" style="162" customWidth="1"/>
    <col min="29" max="29" width="28.28515625" style="162" customWidth="1"/>
    <col min="30" max="54" width="11.7109375" style="162" customWidth="1"/>
    <col min="55" max="16384" width="9.140625" style="162"/>
  </cols>
  <sheetData>
    <row r="1" spans="1:54" ht="18" x14ac:dyDescent="0.25">
      <c r="B1" s="163" t="s">
        <v>66</v>
      </c>
    </row>
    <row r="2" spans="1:54" ht="18" x14ac:dyDescent="0.25">
      <c r="A2" s="164"/>
      <c r="B2" s="1" t="s">
        <v>128</v>
      </c>
      <c r="D2" s="240" t="s">
        <v>133</v>
      </c>
      <c r="E2" s="240"/>
    </row>
    <row r="3" spans="1:54" x14ac:dyDescent="0.25">
      <c r="B3" s="165" t="s">
        <v>69</v>
      </c>
    </row>
    <row r="4" spans="1:54" ht="18" customHeight="1" x14ac:dyDescent="0.25">
      <c r="B4" s="163" t="s">
        <v>110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54" ht="4.5" customHeight="1" x14ac:dyDescent="0.25"/>
    <row r="6" spans="1:54" x14ac:dyDescent="0.25">
      <c r="B6" s="166" t="s">
        <v>63</v>
      </c>
      <c r="P6" s="166"/>
      <c r="AC6" s="166" t="s">
        <v>64</v>
      </c>
    </row>
    <row r="7" spans="1:54" ht="24" customHeight="1" x14ac:dyDescent="0.25">
      <c r="B7" s="267" t="s">
        <v>0</v>
      </c>
      <c r="C7" s="253" t="s">
        <v>111</v>
      </c>
      <c r="D7" s="253"/>
      <c r="E7" s="253"/>
      <c r="F7" s="253"/>
      <c r="G7" s="255"/>
      <c r="H7" s="256" t="s">
        <v>112</v>
      </c>
      <c r="I7" s="253"/>
      <c r="J7" s="253"/>
      <c r="K7" s="253"/>
      <c r="L7" s="257"/>
      <c r="M7" s="258" t="s">
        <v>113</v>
      </c>
      <c r="N7" s="253"/>
      <c r="O7" s="253"/>
      <c r="P7" s="253"/>
      <c r="Q7" s="259"/>
      <c r="R7" s="269" t="s">
        <v>114</v>
      </c>
      <c r="S7" s="253"/>
      <c r="T7" s="253"/>
      <c r="U7" s="253"/>
      <c r="V7" s="270"/>
      <c r="W7" s="260" t="s">
        <v>115</v>
      </c>
      <c r="X7" s="253"/>
      <c r="Y7" s="253"/>
      <c r="Z7" s="253"/>
      <c r="AA7" s="253"/>
      <c r="AC7" s="267" t="s">
        <v>0</v>
      </c>
      <c r="AD7" s="253" t="s">
        <v>111</v>
      </c>
      <c r="AE7" s="253"/>
      <c r="AF7" s="253"/>
      <c r="AG7" s="253"/>
      <c r="AH7" s="255"/>
      <c r="AI7" s="256" t="s">
        <v>112</v>
      </c>
      <c r="AJ7" s="253"/>
      <c r="AK7" s="253"/>
      <c r="AL7" s="253"/>
      <c r="AM7" s="257"/>
      <c r="AN7" s="258" t="s">
        <v>113</v>
      </c>
      <c r="AO7" s="253"/>
      <c r="AP7" s="253"/>
      <c r="AQ7" s="253"/>
      <c r="AR7" s="259"/>
      <c r="AS7" s="269" t="s">
        <v>114</v>
      </c>
      <c r="AT7" s="253"/>
      <c r="AU7" s="253"/>
      <c r="AV7" s="253"/>
      <c r="AW7" s="270"/>
      <c r="AX7" s="260" t="s">
        <v>115</v>
      </c>
      <c r="AY7" s="253"/>
      <c r="AZ7" s="253"/>
      <c r="BA7" s="253"/>
      <c r="BB7" s="253"/>
    </row>
    <row r="8" spans="1:54" ht="21" customHeight="1" x14ac:dyDescent="0.25">
      <c r="B8" s="268"/>
      <c r="C8" s="49" t="s">
        <v>88</v>
      </c>
      <c r="D8" s="49" t="s">
        <v>89</v>
      </c>
      <c r="E8" s="49" t="s">
        <v>90</v>
      </c>
      <c r="F8" s="49" t="s">
        <v>29</v>
      </c>
      <c r="G8" s="50" t="s">
        <v>30</v>
      </c>
      <c r="H8" s="57" t="s">
        <v>88</v>
      </c>
      <c r="I8" s="49" t="s">
        <v>89</v>
      </c>
      <c r="J8" s="49" t="s">
        <v>90</v>
      </c>
      <c r="K8" s="49" t="s">
        <v>29</v>
      </c>
      <c r="L8" s="58" t="s">
        <v>30</v>
      </c>
      <c r="M8" s="69" t="s">
        <v>88</v>
      </c>
      <c r="N8" s="49" t="s">
        <v>89</v>
      </c>
      <c r="O8" s="49" t="s">
        <v>90</v>
      </c>
      <c r="P8" s="49" t="s">
        <v>29</v>
      </c>
      <c r="Q8" s="70" t="s">
        <v>30</v>
      </c>
      <c r="R8" s="187" t="s">
        <v>88</v>
      </c>
      <c r="S8" s="49" t="s">
        <v>89</v>
      </c>
      <c r="T8" s="49" t="s">
        <v>90</v>
      </c>
      <c r="U8" s="49" t="s">
        <v>29</v>
      </c>
      <c r="V8" s="188" t="s">
        <v>30</v>
      </c>
      <c r="W8" s="48" t="s">
        <v>88</v>
      </c>
      <c r="X8" s="46" t="s">
        <v>89</v>
      </c>
      <c r="Y8" s="46" t="s">
        <v>90</v>
      </c>
      <c r="Z8" s="46" t="s">
        <v>29</v>
      </c>
      <c r="AA8" s="46" t="s">
        <v>30</v>
      </c>
      <c r="AC8" s="268"/>
      <c r="AD8" s="49" t="s">
        <v>88</v>
      </c>
      <c r="AE8" s="49" t="s">
        <v>89</v>
      </c>
      <c r="AF8" s="49" t="s">
        <v>90</v>
      </c>
      <c r="AG8" s="49" t="s">
        <v>29</v>
      </c>
      <c r="AH8" s="50" t="s">
        <v>30</v>
      </c>
      <c r="AI8" s="57" t="s">
        <v>88</v>
      </c>
      <c r="AJ8" s="49" t="s">
        <v>89</v>
      </c>
      <c r="AK8" s="49" t="s">
        <v>90</v>
      </c>
      <c r="AL8" s="49" t="s">
        <v>29</v>
      </c>
      <c r="AM8" s="58" t="s">
        <v>30</v>
      </c>
      <c r="AN8" s="69" t="s">
        <v>88</v>
      </c>
      <c r="AO8" s="49" t="s">
        <v>89</v>
      </c>
      <c r="AP8" s="49" t="s">
        <v>90</v>
      </c>
      <c r="AQ8" s="49" t="s">
        <v>29</v>
      </c>
      <c r="AR8" s="70" t="s">
        <v>30</v>
      </c>
      <c r="AS8" s="187" t="s">
        <v>88</v>
      </c>
      <c r="AT8" s="49" t="s">
        <v>89</v>
      </c>
      <c r="AU8" s="49" t="s">
        <v>90</v>
      </c>
      <c r="AV8" s="49" t="s">
        <v>29</v>
      </c>
      <c r="AW8" s="188" t="s">
        <v>30</v>
      </c>
      <c r="AX8" s="48" t="s">
        <v>88</v>
      </c>
      <c r="AY8" s="49" t="s">
        <v>89</v>
      </c>
      <c r="AZ8" s="49" t="s">
        <v>90</v>
      </c>
      <c r="BA8" s="49" t="s">
        <v>29</v>
      </c>
      <c r="BB8" s="49" t="s">
        <v>30</v>
      </c>
    </row>
    <row r="9" spans="1:54" x14ac:dyDescent="0.25">
      <c r="B9" s="167" t="s">
        <v>4</v>
      </c>
      <c r="C9" s="170"/>
      <c r="D9" s="170"/>
      <c r="E9" s="170"/>
      <c r="F9" s="170"/>
      <c r="G9" s="171"/>
      <c r="H9" s="175"/>
      <c r="I9" s="170"/>
      <c r="J9" s="170"/>
      <c r="K9" s="170"/>
      <c r="L9" s="176"/>
      <c r="M9" s="181"/>
      <c r="N9" s="170"/>
      <c r="O9" s="170"/>
      <c r="P9" s="170"/>
      <c r="Q9" s="182"/>
      <c r="R9" s="189"/>
      <c r="S9" s="170"/>
      <c r="T9" s="170"/>
      <c r="U9" s="170"/>
      <c r="V9" s="190"/>
      <c r="AC9" s="167" t="s">
        <v>4</v>
      </c>
      <c r="AD9" s="170"/>
      <c r="AE9" s="170"/>
      <c r="AF9" s="170"/>
      <c r="AG9" s="170"/>
      <c r="AH9" s="171"/>
      <c r="AI9" s="175"/>
      <c r="AJ9" s="170"/>
      <c r="AK9" s="170"/>
      <c r="AL9" s="170"/>
      <c r="AM9" s="176"/>
      <c r="AN9" s="181"/>
      <c r="AO9" s="170"/>
      <c r="AP9" s="170"/>
      <c r="AQ9" s="170"/>
      <c r="AR9" s="182"/>
      <c r="AS9" s="189"/>
      <c r="AT9" s="170"/>
      <c r="AU9" s="170"/>
      <c r="AV9" s="170"/>
      <c r="AW9" s="190"/>
    </row>
    <row r="10" spans="1:54" x14ac:dyDescent="0.25">
      <c r="B10" s="6" t="s">
        <v>4</v>
      </c>
      <c r="C10" s="120">
        <v>2159</v>
      </c>
      <c r="D10" s="120">
        <v>1680</v>
      </c>
      <c r="E10" s="120">
        <v>1088</v>
      </c>
      <c r="F10" s="120">
        <v>309</v>
      </c>
      <c r="G10" s="195">
        <v>352</v>
      </c>
      <c r="H10" s="196">
        <v>1700</v>
      </c>
      <c r="I10" s="120">
        <v>2030</v>
      </c>
      <c r="J10" s="120">
        <v>1094</v>
      </c>
      <c r="K10" s="120">
        <v>329</v>
      </c>
      <c r="L10" s="197">
        <v>435</v>
      </c>
      <c r="M10" s="201">
        <v>1442</v>
      </c>
      <c r="N10" s="120">
        <v>2185</v>
      </c>
      <c r="O10" s="120">
        <v>1084</v>
      </c>
      <c r="P10" s="120">
        <v>465</v>
      </c>
      <c r="Q10" s="202">
        <v>412</v>
      </c>
      <c r="R10" s="203">
        <v>526</v>
      </c>
      <c r="S10" s="120">
        <v>1112</v>
      </c>
      <c r="T10" s="120">
        <v>2106</v>
      </c>
      <c r="U10" s="120">
        <v>514</v>
      </c>
      <c r="V10" s="204">
        <v>1330</v>
      </c>
      <c r="W10" s="205">
        <v>402</v>
      </c>
      <c r="X10" s="120">
        <v>647</v>
      </c>
      <c r="Y10" s="120">
        <v>2018</v>
      </c>
      <c r="Z10" s="120">
        <v>503</v>
      </c>
      <c r="AA10" s="120">
        <v>2018</v>
      </c>
      <c r="AC10" s="6" t="s">
        <v>4</v>
      </c>
      <c r="AD10" s="11">
        <f>(C10/SUM(C10:G10))*100</f>
        <v>38.636363636363633</v>
      </c>
      <c r="AE10" s="11">
        <f>(D10/SUM(C10:G10))*100</f>
        <v>30.064423765211167</v>
      </c>
      <c r="AF10" s="11">
        <f>(E10/SUM(C10:G10))*100</f>
        <v>19.470293486041516</v>
      </c>
      <c r="AG10" s="11">
        <f>(F10/SUM(C10:G10))*100</f>
        <v>5.529706513958482</v>
      </c>
      <c r="AH10" s="81">
        <f>(G10/SUM(C10:G10))*100</f>
        <v>6.2992125984251963</v>
      </c>
      <c r="AI10" s="85">
        <f>(H10/SUM(H10:L10))*100</f>
        <v>30.42233357193987</v>
      </c>
      <c r="AJ10" s="11">
        <f>(I10/SUM(H10:L10))*100</f>
        <v>36.327845382963488</v>
      </c>
      <c r="AK10" s="11">
        <f>(J10/SUM(H10:L10))*100</f>
        <v>19.577666428060127</v>
      </c>
      <c r="AL10" s="11">
        <f>(K10/SUM(H10:L10))*100</f>
        <v>5.8876163206871865</v>
      </c>
      <c r="AM10" s="86">
        <f>(L10/SUM(H10:L10))*100</f>
        <v>7.7845382963493206</v>
      </c>
      <c r="AN10" s="93">
        <f>(M10/SUM(M10:Q10))*100</f>
        <v>25.805297065139587</v>
      </c>
      <c r="AO10" s="11">
        <f>(N10/SUM(M10:Q10))*100</f>
        <v>39.101646385110946</v>
      </c>
      <c r="AP10" s="11">
        <f>(O10/SUM(M10:Q10))*100</f>
        <v>19.398711524695777</v>
      </c>
      <c r="AQ10" s="11">
        <f>(P10/SUM(M10:Q10))*100</f>
        <v>8.3214030064423774</v>
      </c>
      <c r="AR10" s="94">
        <f>(Q10/SUM(M10:Q10))*100</f>
        <v>7.3729420186113099</v>
      </c>
      <c r="AS10" s="211">
        <f>(R10/SUM(R10:V10))*100</f>
        <v>9.4130279169649249</v>
      </c>
      <c r="AT10" s="11">
        <f>(S10/SUM(R10:V10))*100</f>
        <v>19.899785254115962</v>
      </c>
      <c r="AU10" s="11">
        <f>(T10/SUM(R10:V10))*100</f>
        <v>37.687902648532571</v>
      </c>
      <c r="AV10" s="11">
        <f>(U10/SUM(R10:V10))*100</f>
        <v>9.1982820329277022</v>
      </c>
      <c r="AW10" s="212">
        <f>(V10/SUM(R10:V10))*100</f>
        <v>23.801002147458842</v>
      </c>
      <c r="AX10" s="27">
        <f>(W10/SUM(W10:AA10))*100</f>
        <v>7.1939871152469586</v>
      </c>
      <c r="AY10" s="11">
        <f>(X10/SUM(W10:AA10))*100</f>
        <v>11.578382247673586</v>
      </c>
      <c r="AZ10" s="11">
        <f>(Y10/SUM(W10:AA10))*100</f>
        <v>36.113099498926275</v>
      </c>
      <c r="BA10" s="11">
        <f>(Z10/SUM(W10:AA10))*100</f>
        <v>9.0014316392269151</v>
      </c>
      <c r="BB10" s="11">
        <f>(AA10/SUM(W10:AA10))*100</f>
        <v>36.113099498926275</v>
      </c>
    </row>
    <row r="11" spans="1:54" x14ac:dyDescent="0.25">
      <c r="B11" s="167" t="s">
        <v>5</v>
      </c>
      <c r="C11" s="170"/>
      <c r="D11" s="170"/>
      <c r="E11" s="170"/>
      <c r="F11" s="170"/>
      <c r="G11" s="171"/>
      <c r="H11" s="198"/>
      <c r="I11" s="199"/>
      <c r="J11" s="199"/>
      <c r="K11" s="199"/>
      <c r="L11" s="200"/>
      <c r="M11" s="206"/>
      <c r="N11" s="199"/>
      <c r="O11" s="199"/>
      <c r="P11" s="199"/>
      <c r="Q11" s="207"/>
      <c r="R11" s="208"/>
      <c r="S11" s="199"/>
      <c r="T11" s="199"/>
      <c r="U11" s="199"/>
      <c r="V11" s="209"/>
      <c r="W11" s="210"/>
      <c r="X11" s="210"/>
      <c r="Y11" s="210"/>
      <c r="Z11" s="210"/>
      <c r="AA11" s="210"/>
      <c r="AC11" s="167" t="s">
        <v>5</v>
      </c>
      <c r="AD11" s="170"/>
      <c r="AE11" s="170"/>
      <c r="AF11" s="170"/>
      <c r="AG11" s="170"/>
      <c r="AH11" s="171"/>
      <c r="AI11" s="175"/>
      <c r="AJ11" s="170"/>
      <c r="AK11" s="170"/>
      <c r="AL11" s="170"/>
      <c r="AM11" s="176"/>
      <c r="AN11" s="181"/>
      <c r="AO11" s="170"/>
      <c r="AP11" s="170"/>
      <c r="AQ11" s="170"/>
      <c r="AR11" s="182"/>
      <c r="AS11" s="189"/>
      <c r="AT11" s="170"/>
      <c r="AU11" s="170"/>
      <c r="AV11" s="170"/>
      <c r="AW11" s="190"/>
    </row>
    <row r="12" spans="1:54" x14ac:dyDescent="0.25">
      <c r="B12" s="9" t="s">
        <v>6</v>
      </c>
      <c r="C12" s="33">
        <v>400</v>
      </c>
      <c r="D12" s="33">
        <v>333</v>
      </c>
      <c r="E12" s="33">
        <v>185</v>
      </c>
      <c r="F12" s="33">
        <v>91</v>
      </c>
      <c r="G12" s="172">
        <v>118</v>
      </c>
      <c r="H12" s="177">
        <v>318</v>
      </c>
      <c r="I12" s="33">
        <v>369</v>
      </c>
      <c r="J12" s="33">
        <v>205</v>
      </c>
      <c r="K12" s="33">
        <v>93</v>
      </c>
      <c r="L12" s="178">
        <v>142</v>
      </c>
      <c r="M12" s="183">
        <v>286</v>
      </c>
      <c r="N12" s="33">
        <v>382</v>
      </c>
      <c r="O12" s="33">
        <v>194</v>
      </c>
      <c r="P12" s="33">
        <v>122</v>
      </c>
      <c r="Q12" s="184">
        <v>143</v>
      </c>
      <c r="R12" s="191">
        <v>122</v>
      </c>
      <c r="S12" s="33">
        <v>245</v>
      </c>
      <c r="T12" s="33">
        <v>325</v>
      </c>
      <c r="U12" s="33">
        <v>139</v>
      </c>
      <c r="V12" s="192">
        <v>296</v>
      </c>
      <c r="W12" s="169">
        <v>102</v>
      </c>
      <c r="X12" s="33">
        <v>166</v>
      </c>
      <c r="Y12" s="33">
        <v>319</v>
      </c>
      <c r="Z12" s="33">
        <v>135</v>
      </c>
      <c r="AA12" s="33">
        <v>405</v>
      </c>
      <c r="AC12" s="9" t="s">
        <v>6</v>
      </c>
      <c r="AD12" s="213">
        <f t="shared" ref="AD12:AD26" si="0">(C12/SUM(C12:G12))*100</f>
        <v>35.492457852706302</v>
      </c>
      <c r="AE12" s="213">
        <f t="shared" ref="AE12:AE26" si="1">(D12/SUM(C12:G12))*100</f>
        <v>29.547471162377999</v>
      </c>
      <c r="AF12" s="213">
        <f t="shared" ref="AF12:AF26" si="2">(E12/SUM(C12:G12))*100</f>
        <v>16.415261756876664</v>
      </c>
      <c r="AG12" s="213">
        <f t="shared" ref="AG12:AG26" si="3">(F12/SUM(C12:G12))*100</f>
        <v>8.0745341614906838</v>
      </c>
      <c r="AH12" s="214">
        <f t="shared" ref="AH12:AH26" si="4">(G12/SUM(C12:G12))*100</f>
        <v>10.470275066548359</v>
      </c>
      <c r="AI12" s="215">
        <f t="shared" ref="AI12:AI26" si="5">(H12/SUM(H12:L12))*100</f>
        <v>28.216503992901508</v>
      </c>
      <c r="AJ12" s="213">
        <f t="shared" ref="AJ12:AJ26" si="6">(I12/SUM(H12:L12))*100</f>
        <v>32.741792369121562</v>
      </c>
      <c r="AK12" s="213">
        <f t="shared" ref="AK12:AK26" si="7">(J12/SUM(H12:L12))*100</f>
        <v>18.189884649511978</v>
      </c>
      <c r="AL12" s="213">
        <f t="shared" ref="AL12:AL26" si="8">(K12/SUM(H12:L12))*100</f>
        <v>8.2519964507542145</v>
      </c>
      <c r="AM12" s="216">
        <f t="shared" ref="AM12:AM26" si="9">(L12/SUM(H12:L12))*100</f>
        <v>12.599822537710736</v>
      </c>
      <c r="AN12" s="217">
        <f t="shared" ref="AN12:AN26" si="10">(M12/SUM(M12:Q12))*100</f>
        <v>25.377107364685003</v>
      </c>
      <c r="AO12" s="213">
        <f t="shared" ref="AO12:AO26" si="11">(N12/SUM(M12:Q12))*100</f>
        <v>33.895297249334519</v>
      </c>
      <c r="AP12" s="213">
        <f t="shared" ref="AP12:AP26" si="12">(O12/SUM(M12:Q12))*100</f>
        <v>17.213842058562555</v>
      </c>
      <c r="AQ12" s="213">
        <f t="shared" ref="AQ12:AQ26" si="13">(P12/SUM(M12:Q12))*100</f>
        <v>10.825199645075422</v>
      </c>
      <c r="AR12" s="218">
        <f t="shared" ref="AR12:AR26" si="14">(Q12/SUM(M12:Q12))*100</f>
        <v>12.688553682342501</v>
      </c>
      <c r="AS12" s="219">
        <f t="shared" ref="AS12:AS26" si="15">(R12/SUM(R12:V12))*100</f>
        <v>10.825199645075422</v>
      </c>
      <c r="AT12" s="213">
        <f t="shared" ref="AT12:AT26" si="16">(S12/SUM(R12:V12))*100</f>
        <v>21.739130434782609</v>
      </c>
      <c r="AU12" s="213">
        <f t="shared" ref="AU12:AU26" si="17">(T12/SUM(R12:V12))*100</f>
        <v>28.837622005323873</v>
      </c>
      <c r="AV12" s="213">
        <f t="shared" ref="AV12:AV26" si="18">(U12/SUM(R12:V12))*100</f>
        <v>12.33362910381544</v>
      </c>
      <c r="AW12" s="220">
        <f t="shared" ref="AW12:AW26" si="19">(V12/SUM(R12:V12))*100</f>
        <v>26.26441881100266</v>
      </c>
      <c r="AX12" s="221">
        <f t="shared" ref="AX12:AX25" si="20">(W12/SUM(W12:AA12))*100</f>
        <v>9.0505767524401062</v>
      </c>
      <c r="AY12" s="213">
        <f t="shared" ref="AY12:AY26" si="21">(X12/SUM(W12:AA12))*100</f>
        <v>14.729370008873113</v>
      </c>
      <c r="AZ12" s="213">
        <f t="shared" ref="AZ12:AZ26" si="22">(Y12/SUM(W12:AA12))*100</f>
        <v>28.305235137533273</v>
      </c>
      <c r="BA12" s="213">
        <f t="shared" ref="BA12:BA26" si="23">(Z12/SUM(W12:AA12))*100</f>
        <v>11.978704525288377</v>
      </c>
      <c r="BB12" s="213">
        <f t="shared" ref="BB12:BB26" si="24">(AA12/SUM(W12:AA12))*100</f>
        <v>35.936113575865129</v>
      </c>
    </row>
    <row r="13" spans="1:54" x14ac:dyDescent="0.25">
      <c r="B13" s="9" t="s">
        <v>7</v>
      </c>
      <c r="C13" s="33">
        <v>723</v>
      </c>
      <c r="D13" s="33">
        <v>637</v>
      </c>
      <c r="E13" s="33">
        <v>378</v>
      </c>
      <c r="F13" s="33">
        <v>112</v>
      </c>
      <c r="G13" s="172">
        <v>119</v>
      </c>
      <c r="H13" s="177">
        <v>572</v>
      </c>
      <c r="I13" s="33">
        <v>696</v>
      </c>
      <c r="J13" s="33">
        <v>429</v>
      </c>
      <c r="K13" s="33">
        <v>118</v>
      </c>
      <c r="L13" s="178">
        <v>154</v>
      </c>
      <c r="M13" s="183">
        <v>543</v>
      </c>
      <c r="N13" s="33">
        <v>750</v>
      </c>
      <c r="O13" s="33">
        <v>374</v>
      </c>
      <c r="P13" s="33">
        <v>166</v>
      </c>
      <c r="Q13" s="184">
        <v>136</v>
      </c>
      <c r="R13" s="191">
        <v>180</v>
      </c>
      <c r="S13" s="33">
        <v>438</v>
      </c>
      <c r="T13" s="33">
        <v>726</v>
      </c>
      <c r="U13" s="33">
        <v>176</v>
      </c>
      <c r="V13" s="192">
        <v>449</v>
      </c>
      <c r="W13" s="169">
        <v>128</v>
      </c>
      <c r="X13" s="33">
        <v>257</v>
      </c>
      <c r="Y13" s="33">
        <v>704</v>
      </c>
      <c r="Z13" s="33">
        <v>189</v>
      </c>
      <c r="AA13" s="33">
        <v>691</v>
      </c>
      <c r="AC13" s="9" t="s">
        <v>7</v>
      </c>
      <c r="AD13" s="213">
        <f t="shared" si="0"/>
        <v>36.719146775012696</v>
      </c>
      <c r="AE13" s="213">
        <f t="shared" si="1"/>
        <v>32.351447435246314</v>
      </c>
      <c r="AF13" s="213">
        <f t="shared" si="2"/>
        <v>19.197562214321991</v>
      </c>
      <c r="AG13" s="213">
        <f t="shared" si="3"/>
        <v>5.6881665820213305</v>
      </c>
      <c r="AH13" s="214">
        <f t="shared" si="4"/>
        <v>6.0436769933976642</v>
      </c>
      <c r="AI13" s="215">
        <f t="shared" si="5"/>
        <v>29.050279329608941</v>
      </c>
      <c r="AJ13" s="213">
        <f t="shared" si="6"/>
        <v>35.347892331132549</v>
      </c>
      <c r="AK13" s="213">
        <f t="shared" si="7"/>
        <v>21.787709497206702</v>
      </c>
      <c r="AL13" s="213">
        <f t="shared" si="8"/>
        <v>5.9928897917724733</v>
      </c>
      <c r="AM13" s="216">
        <f t="shared" si="9"/>
        <v>7.8212290502793298</v>
      </c>
      <c r="AN13" s="217">
        <f t="shared" si="10"/>
        <v>27.577450482478415</v>
      </c>
      <c r="AO13" s="213">
        <f t="shared" si="11"/>
        <v>38.090401218892836</v>
      </c>
      <c r="AP13" s="213">
        <f t="shared" si="12"/>
        <v>18.994413407821227</v>
      </c>
      <c r="AQ13" s="213">
        <f t="shared" si="13"/>
        <v>8.4306754697816153</v>
      </c>
      <c r="AR13" s="218">
        <f t="shared" si="14"/>
        <v>6.9070594210259015</v>
      </c>
      <c r="AS13" s="219">
        <f t="shared" si="15"/>
        <v>9.1416962925342808</v>
      </c>
      <c r="AT13" s="213">
        <f t="shared" si="16"/>
        <v>22.24479431183342</v>
      </c>
      <c r="AU13" s="213">
        <f t="shared" si="17"/>
        <v>36.871508379888269</v>
      </c>
      <c r="AV13" s="213">
        <f t="shared" si="18"/>
        <v>8.938547486033519</v>
      </c>
      <c r="AW13" s="220">
        <f t="shared" si="19"/>
        <v>22.803453529710513</v>
      </c>
      <c r="AX13" s="221">
        <f t="shared" si="20"/>
        <v>6.500761808024377</v>
      </c>
      <c r="AY13" s="213">
        <f t="shared" si="21"/>
        <v>13.052310817673945</v>
      </c>
      <c r="AZ13" s="213">
        <f t="shared" si="22"/>
        <v>35.754189944134076</v>
      </c>
      <c r="BA13" s="213">
        <f t="shared" si="23"/>
        <v>9.5987811071609954</v>
      </c>
      <c r="BB13" s="213">
        <f t="shared" si="24"/>
        <v>35.093956323006601</v>
      </c>
    </row>
    <row r="14" spans="1:54" x14ac:dyDescent="0.25">
      <c r="B14" s="9" t="s">
        <v>8</v>
      </c>
      <c r="C14" s="33">
        <v>697</v>
      </c>
      <c r="D14" s="33">
        <v>484</v>
      </c>
      <c r="E14" s="33">
        <v>353</v>
      </c>
      <c r="F14" s="33">
        <v>77</v>
      </c>
      <c r="G14" s="172">
        <v>77</v>
      </c>
      <c r="H14" s="177">
        <v>537</v>
      </c>
      <c r="I14" s="33">
        <v>641</v>
      </c>
      <c r="J14" s="33">
        <v>325</v>
      </c>
      <c r="K14" s="33">
        <v>88</v>
      </c>
      <c r="L14" s="178">
        <v>97</v>
      </c>
      <c r="M14" s="183">
        <v>423</v>
      </c>
      <c r="N14" s="33">
        <v>691</v>
      </c>
      <c r="O14" s="33">
        <v>356</v>
      </c>
      <c r="P14" s="33">
        <v>124</v>
      </c>
      <c r="Q14" s="184">
        <v>94</v>
      </c>
      <c r="R14" s="191">
        <v>165</v>
      </c>
      <c r="S14" s="33">
        <v>299</v>
      </c>
      <c r="T14" s="33">
        <v>699</v>
      </c>
      <c r="U14" s="33">
        <v>145</v>
      </c>
      <c r="V14" s="192">
        <v>380</v>
      </c>
      <c r="W14" s="169">
        <v>123</v>
      </c>
      <c r="X14" s="33">
        <v>167</v>
      </c>
      <c r="Y14" s="33">
        <v>661</v>
      </c>
      <c r="Z14" s="33">
        <v>135</v>
      </c>
      <c r="AA14" s="33">
        <v>602</v>
      </c>
      <c r="AC14" s="9" t="s">
        <v>8</v>
      </c>
      <c r="AD14" s="213">
        <f t="shared" si="0"/>
        <v>41.291469194312796</v>
      </c>
      <c r="AE14" s="213">
        <f t="shared" si="1"/>
        <v>28.672985781990523</v>
      </c>
      <c r="AF14" s="213">
        <f t="shared" si="2"/>
        <v>20.912322274881518</v>
      </c>
      <c r="AG14" s="213">
        <f t="shared" si="3"/>
        <v>4.5616113744075832</v>
      </c>
      <c r="AH14" s="214">
        <f t="shared" si="4"/>
        <v>4.5616113744075832</v>
      </c>
      <c r="AI14" s="215">
        <f t="shared" si="5"/>
        <v>31.812796208530809</v>
      </c>
      <c r="AJ14" s="213">
        <f t="shared" si="6"/>
        <v>37.973933649289101</v>
      </c>
      <c r="AK14" s="213">
        <f t="shared" si="7"/>
        <v>19.253554502369667</v>
      </c>
      <c r="AL14" s="213">
        <f t="shared" si="8"/>
        <v>5.2132701421800949</v>
      </c>
      <c r="AM14" s="216">
        <f t="shared" si="9"/>
        <v>5.7464454976303312</v>
      </c>
      <c r="AN14" s="217">
        <f t="shared" si="10"/>
        <v>25.059241706161139</v>
      </c>
      <c r="AO14" s="213">
        <f t="shared" si="11"/>
        <v>40.936018957345972</v>
      </c>
      <c r="AP14" s="213">
        <f t="shared" si="12"/>
        <v>21.09004739336493</v>
      </c>
      <c r="AQ14" s="213">
        <f t="shared" si="13"/>
        <v>7.3459715639810419</v>
      </c>
      <c r="AR14" s="218">
        <f t="shared" si="14"/>
        <v>5.5687203791469191</v>
      </c>
      <c r="AS14" s="219">
        <f t="shared" si="15"/>
        <v>9.7748815165876781</v>
      </c>
      <c r="AT14" s="213">
        <f t="shared" si="16"/>
        <v>17.713270142180097</v>
      </c>
      <c r="AU14" s="213">
        <f t="shared" si="17"/>
        <v>41.409952606635073</v>
      </c>
      <c r="AV14" s="213">
        <f t="shared" si="18"/>
        <v>8.5900473933649284</v>
      </c>
      <c r="AW14" s="220">
        <f t="shared" si="19"/>
        <v>22.511848341232227</v>
      </c>
      <c r="AX14" s="221">
        <f t="shared" si="20"/>
        <v>7.2867298578199051</v>
      </c>
      <c r="AY14" s="213">
        <f t="shared" si="21"/>
        <v>9.8933649289099517</v>
      </c>
      <c r="AZ14" s="213">
        <f t="shared" si="22"/>
        <v>39.158767772511851</v>
      </c>
      <c r="BA14" s="213">
        <f t="shared" si="23"/>
        <v>7.9976303317535535</v>
      </c>
      <c r="BB14" s="213">
        <f t="shared" si="24"/>
        <v>35.66350710900474</v>
      </c>
    </row>
    <row r="15" spans="1:54" x14ac:dyDescent="0.25">
      <c r="B15" s="9" t="s">
        <v>9</v>
      </c>
      <c r="C15" s="33">
        <v>339</v>
      </c>
      <c r="D15" s="33">
        <v>226</v>
      </c>
      <c r="E15" s="33">
        <v>172</v>
      </c>
      <c r="F15" s="33">
        <v>29</v>
      </c>
      <c r="G15" s="172">
        <v>38</v>
      </c>
      <c r="H15" s="177">
        <v>273</v>
      </c>
      <c r="I15" s="33">
        <v>324</v>
      </c>
      <c r="J15" s="33">
        <v>135</v>
      </c>
      <c r="K15" s="33">
        <v>30</v>
      </c>
      <c r="L15" s="178">
        <v>42</v>
      </c>
      <c r="M15" s="183">
        <v>190</v>
      </c>
      <c r="N15" s="33">
        <v>362</v>
      </c>
      <c r="O15" s="33">
        <v>160</v>
      </c>
      <c r="P15" s="33">
        <v>53</v>
      </c>
      <c r="Q15" s="184">
        <v>39</v>
      </c>
      <c r="R15" s="191">
        <v>59</v>
      </c>
      <c r="S15" s="33">
        <v>130</v>
      </c>
      <c r="T15" s="33">
        <v>356</v>
      </c>
      <c r="U15" s="33">
        <v>54</v>
      </c>
      <c r="V15" s="192">
        <v>205</v>
      </c>
      <c r="W15" s="169">
        <v>49</v>
      </c>
      <c r="X15" s="33">
        <v>57</v>
      </c>
      <c r="Y15" s="33">
        <v>334</v>
      </c>
      <c r="Z15" s="33">
        <v>44</v>
      </c>
      <c r="AA15" s="33">
        <v>320</v>
      </c>
      <c r="AC15" s="9" t="s">
        <v>9</v>
      </c>
      <c r="AD15" s="213">
        <f t="shared" si="0"/>
        <v>42.164179104477611</v>
      </c>
      <c r="AE15" s="213">
        <f t="shared" si="1"/>
        <v>28.109452736318406</v>
      </c>
      <c r="AF15" s="213">
        <f t="shared" si="2"/>
        <v>21.393034825870647</v>
      </c>
      <c r="AG15" s="213">
        <f t="shared" si="3"/>
        <v>3.6069651741293534</v>
      </c>
      <c r="AH15" s="214">
        <f t="shared" si="4"/>
        <v>4.7263681592039797</v>
      </c>
      <c r="AI15" s="215">
        <f t="shared" si="5"/>
        <v>33.955223880597011</v>
      </c>
      <c r="AJ15" s="213">
        <f t="shared" si="6"/>
        <v>40.298507462686565</v>
      </c>
      <c r="AK15" s="213">
        <f t="shared" si="7"/>
        <v>16.791044776119403</v>
      </c>
      <c r="AL15" s="213">
        <f t="shared" si="8"/>
        <v>3.7313432835820892</v>
      </c>
      <c r="AM15" s="216">
        <f t="shared" si="9"/>
        <v>5.2238805970149249</v>
      </c>
      <c r="AN15" s="217">
        <f t="shared" si="10"/>
        <v>23.631840796019901</v>
      </c>
      <c r="AO15" s="213">
        <f t="shared" si="11"/>
        <v>45.024875621890544</v>
      </c>
      <c r="AP15" s="213">
        <f t="shared" si="12"/>
        <v>19.900497512437813</v>
      </c>
      <c r="AQ15" s="213">
        <f t="shared" si="13"/>
        <v>6.5920398009950256</v>
      </c>
      <c r="AR15" s="218">
        <f t="shared" si="14"/>
        <v>4.8507462686567164</v>
      </c>
      <c r="AS15" s="219">
        <f t="shared" si="15"/>
        <v>7.3383084577114426</v>
      </c>
      <c r="AT15" s="213">
        <f t="shared" si="16"/>
        <v>16.169154228855724</v>
      </c>
      <c r="AU15" s="213">
        <f t="shared" si="17"/>
        <v>44.278606965174127</v>
      </c>
      <c r="AV15" s="213">
        <f t="shared" si="18"/>
        <v>6.7164179104477615</v>
      </c>
      <c r="AW15" s="220">
        <f t="shared" si="19"/>
        <v>25.497512437810943</v>
      </c>
      <c r="AX15" s="221">
        <f t="shared" si="20"/>
        <v>6.0945273631840795</v>
      </c>
      <c r="AY15" s="213">
        <f t="shared" si="21"/>
        <v>7.08955223880597</v>
      </c>
      <c r="AZ15" s="213">
        <f t="shared" si="22"/>
        <v>41.542288557213929</v>
      </c>
      <c r="BA15" s="213">
        <f t="shared" si="23"/>
        <v>5.4726368159203984</v>
      </c>
      <c r="BB15" s="213">
        <f t="shared" si="24"/>
        <v>39.800995024875625</v>
      </c>
    </row>
    <row r="16" spans="1:54" x14ac:dyDescent="0.25">
      <c r="B16" s="167" t="s">
        <v>53</v>
      </c>
      <c r="C16" s="173"/>
      <c r="D16" s="173"/>
      <c r="E16" s="173"/>
      <c r="F16" s="173"/>
      <c r="G16" s="174"/>
      <c r="H16" s="179"/>
      <c r="I16" s="173"/>
      <c r="J16" s="173"/>
      <c r="K16" s="173"/>
      <c r="L16" s="180"/>
      <c r="M16" s="185"/>
      <c r="N16" s="173"/>
      <c r="O16" s="173"/>
      <c r="P16" s="173"/>
      <c r="Q16" s="186"/>
      <c r="R16" s="193"/>
      <c r="S16" s="173"/>
      <c r="T16" s="173"/>
      <c r="U16" s="173"/>
      <c r="V16" s="194"/>
      <c r="W16" s="168"/>
      <c r="X16" s="168"/>
      <c r="Y16" s="168"/>
      <c r="Z16" s="168"/>
      <c r="AA16" s="168"/>
      <c r="AC16" s="167" t="s">
        <v>53</v>
      </c>
      <c r="AD16" s="222"/>
      <c r="AE16" s="222"/>
      <c r="AF16" s="222"/>
      <c r="AG16" s="222"/>
      <c r="AH16" s="223"/>
      <c r="AI16" s="224"/>
      <c r="AJ16" s="222"/>
      <c r="AK16" s="222"/>
      <c r="AL16" s="222"/>
      <c r="AM16" s="225"/>
      <c r="AN16" s="226"/>
      <c r="AO16" s="222"/>
      <c r="AP16" s="222"/>
      <c r="AQ16" s="222"/>
      <c r="AR16" s="227"/>
      <c r="AS16" s="228"/>
      <c r="AT16" s="222"/>
      <c r="AU16" s="222"/>
      <c r="AV16" s="222"/>
      <c r="AW16" s="229"/>
      <c r="AX16" s="230"/>
      <c r="AY16" s="230"/>
      <c r="AZ16" s="230"/>
      <c r="BA16" s="230"/>
      <c r="BB16" s="230"/>
    </row>
    <row r="17" spans="2:54" x14ac:dyDescent="0.25">
      <c r="B17" s="9" t="s">
        <v>46</v>
      </c>
      <c r="C17" s="33">
        <v>594</v>
      </c>
      <c r="D17" s="33">
        <v>534</v>
      </c>
      <c r="E17" s="33">
        <v>358</v>
      </c>
      <c r="F17" s="33">
        <v>63</v>
      </c>
      <c r="G17" s="172">
        <v>80</v>
      </c>
      <c r="H17" s="177">
        <v>407</v>
      </c>
      <c r="I17" s="33">
        <v>643</v>
      </c>
      <c r="J17" s="33">
        <v>405</v>
      </c>
      <c r="K17" s="33">
        <v>72</v>
      </c>
      <c r="L17" s="178">
        <v>102</v>
      </c>
      <c r="M17" s="183">
        <v>387</v>
      </c>
      <c r="N17" s="33">
        <v>692</v>
      </c>
      <c r="O17" s="33">
        <v>338</v>
      </c>
      <c r="P17" s="33">
        <v>112</v>
      </c>
      <c r="Q17" s="184">
        <v>100</v>
      </c>
      <c r="R17" s="191">
        <v>131</v>
      </c>
      <c r="S17" s="33">
        <v>316</v>
      </c>
      <c r="T17" s="33">
        <v>706</v>
      </c>
      <c r="U17" s="33">
        <v>133</v>
      </c>
      <c r="V17" s="192">
        <v>343</v>
      </c>
      <c r="W17" s="169">
        <v>101</v>
      </c>
      <c r="X17" s="33">
        <v>152</v>
      </c>
      <c r="Y17" s="33">
        <v>658</v>
      </c>
      <c r="Z17" s="33">
        <v>121</v>
      </c>
      <c r="AA17" s="33">
        <v>597</v>
      </c>
      <c r="AC17" s="9" t="s">
        <v>46</v>
      </c>
      <c r="AD17" s="213">
        <f t="shared" si="0"/>
        <v>36.464088397790057</v>
      </c>
      <c r="AE17" s="213">
        <f t="shared" si="1"/>
        <v>32.780847145488032</v>
      </c>
      <c r="AF17" s="213">
        <f t="shared" si="2"/>
        <v>21.976672805402085</v>
      </c>
      <c r="AG17" s="213">
        <f t="shared" si="3"/>
        <v>3.867403314917127</v>
      </c>
      <c r="AH17" s="214">
        <f t="shared" si="4"/>
        <v>4.9109883364027009</v>
      </c>
      <c r="AI17" s="215">
        <f t="shared" si="5"/>
        <v>24.98465316144874</v>
      </c>
      <c r="AJ17" s="213">
        <f t="shared" si="6"/>
        <v>39.472068753836709</v>
      </c>
      <c r="AK17" s="213">
        <f t="shared" si="7"/>
        <v>24.861878453038674</v>
      </c>
      <c r="AL17" s="213">
        <f t="shared" si="8"/>
        <v>4.4198895027624303</v>
      </c>
      <c r="AM17" s="216">
        <f t="shared" si="9"/>
        <v>6.2615101289134447</v>
      </c>
      <c r="AN17" s="217">
        <f t="shared" si="10"/>
        <v>23.756906077348066</v>
      </c>
      <c r="AO17" s="213">
        <f t="shared" si="11"/>
        <v>42.480049109883367</v>
      </c>
      <c r="AP17" s="213">
        <f t="shared" si="12"/>
        <v>20.748925721301411</v>
      </c>
      <c r="AQ17" s="213">
        <f t="shared" si="13"/>
        <v>6.8753836709637817</v>
      </c>
      <c r="AR17" s="218">
        <f t="shared" si="14"/>
        <v>6.1387354205033766</v>
      </c>
      <c r="AS17" s="219">
        <f t="shared" si="15"/>
        <v>8.0417434008594224</v>
      </c>
      <c r="AT17" s="213">
        <f t="shared" si="16"/>
        <v>19.398403928790671</v>
      </c>
      <c r="AU17" s="213">
        <f t="shared" si="17"/>
        <v>43.339472068753835</v>
      </c>
      <c r="AV17" s="213">
        <f t="shared" si="18"/>
        <v>8.1645181092694905</v>
      </c>
      <c r="AW17" s="220">
        <f t="shared" si="19"/>
        <v>21.055862492326579</v>
      </c>
      <c r="AX17" s="221">
        <f t="shared" si="20"/>
        <v>6.2001227747084098</v>
      </c>
      <c r="AY17" s="213">
        <f t="shared" si="21"/>
        <v>9.3308778391651312</v>
      </c>
      <c r="AZ17" s="213">
        <f t="shared" si="22"/>
        <v>40.392879066912215</v>
      </c>
      <c r="BA17" s="213">
        <f t="shared" si="23"/>
        <v>7.4278698588090855</v>
      </c>
      <c r="BB17" s="213">
        <f t="shared" si="24"/>
        <v>36.648250460405158</v>
      </c>
    </row>
    <row r="18" spans="2:54" x14ac:dyDescent="0.25">
      <c r="B18" s="9" t="s">
        <v>47</v>
      </c>
      <c r="C18" s="33">
        <v>222</v>
      </c>
      <c r="D18" s="33">
        <v>201</v>
      </c>
      <c r="E18" s="33">
        <v>100</v>
      </c>
      <c r="F18" s="33">
        <v>40</v>
      </c>
      <c r="G18" s="172">
        <v>53</v>
      </c>
      <c r="H18" s="177">
        <v>168</v>
      </c>
      <c r="I18" s="33">
        <v>224</v>
      </c>
      <c r="J18" s="33">
        <v>106</v>
      </c>
      <c r="K18" s="33">
        <v>47</v>
      </c>
      <c r="L18" s="178">
        <v>71</v>
      </c>
      <c r="M18" s="183">
        <v>135</v>
      </c>
      <c r="N18" s="33">
        <v>232</v>
      </c>
      <c r="O18" s="33">
        <v>125</v>
      </c>
      <c r="P18" s="33">
        <v>61</v>
      </c>
      <c r="Q18" s="184">
        <v>63</v>
      </c>
      <c r="R18" s="191">
        <v>56</v>
      </c>
      <c r="S18" s="33">
        <v>140</v>
      </c>
      <c r="T18" s="33">
        <v>197</v>
      </c>
      <c r="U18" s="33">
        <v>59</v>
      </c>
      <c r="V18" s="192">
        <v>164</v>
      </c>
      <c r="W18" s="169">
        <v>44</v>
      </c>
      <c r="X18" s="33">
        <v>75</v>
      </c>
      <c r="Y18" s="33">
        <v>192</v>
      </c>
      <c r="Z18" s="33">
        <v>66</v>
      </c>
      <c r="AA18" s="33">
        <v>239</v>
      </c>
      <c r="AC18" s="9" t="s">
        <v>47</v>
      </c>
      <c r="AD18" s="213">
        <f t="shared" si="0"/>
        <v>36.038961038961034</v>
      </c>
      <c r="AE18" s="213">
        <f t="shared" si="1"/>
        <v>32.629870129870127</v>
      </c>
      <c r="AF18" s="213">
        <f t="shared" si="2"/>
        <v>16.233766233766232</v>
      </c>
      <c r="AG18" s="213">
        <f t="shared" si="3"/>
        <v>6.4935064935064926</v>
      </c>
      <c r="AH18" s="214">
        <f t="shared" si="4"/>
        <v>8.6038961038961048</v>
      </c>
      <c r="AI18" s="215">
        <f t="shared" si="5"/>
        <v>27.27272727272727</v>
      </c>
      <c r="AJ18" s="213">
        <f t="shared" si="6"/>
        <v>36.363636363636367</v>
      </c>
      <c r="AK18" s="213">
        <f t="shared" si="7"/>
        <v>17.20779220779221</v>
      </c>
      <c r="AL18" s="213">
        <f t="shared" si="8"/>
        <v>7.6298701298701292</v>
      </c>
      <c r="AM18" s="216">
        <f t="shared" si="9"/>
        <v>11.525974025974026</v>
      </c>
      <c r="AN18" s="217">
        <f t="shared" si="10"/>
        <v>21.915584415584416</v>
      </c>
      <c r="AO18" s="213">
        <f t="shared" si="11"/>
        <v>37.662337662337663</v>
      </c>
      <c r="AP18" s="213">
        <f t="shared" si="12"/>
        <v>20.29220779220779</v>
      </c>
      <c r="AQ18" s="213">
        <f t="shared" si="13"/>
        <v>9.9025974025974026</v>
      </c>
      <c r="AR18" s="218">
        <f t="shared" si="14"/>
        <v>10.227272727272728</v>
      </c>
      <c r="AS18" s="219">
        <f t="shared" si="15"/>
        <v>9.0909090909090917</v>
      </c>
      <c r="AT18" s="213">
        <f t="shared" si="16"/>
        <v>22.727272727272727</v>
      </c>
      <c r="AU18" s="213">
        <f t="shared" si="17"/>
        <v>31.980519480519483</v>
      </c>
      <c r="AV18" s="213">
        <f t="shared" si="18"/>
        <v>9.5779220779220786</v>
      </c>
      <c r="AW18" s="220">
        <f t="shared" si="19"/>
        <v>26.623376623376622</v>
      </c>
      <c r="AX18" s="221">
        <f t="shared" si="20"/>
        <v>7.1428571428571423</v>
      </c>
      <c r="AY18" s="213">
        <f t="shared" si="21"/>
        <v>12.175324675324676</v>
      </c>
      <c r="AZ18" s="213">
        <f t="shared" si="22"/>
        <v>31.168831168831169</v>
      </c>
      <c r="BA18" s="213">
        <f t="shared" si="23"/>
        <v>10.714285714285714</v>
      </c>
      <c r="BB18" s="213">
        <f t="shared" si="24"/>
        <v>38.798701298701296</v>
      </c>
    </row>
    <row r="19" spans="2:54" x14ac:dyDescent="0.25">
      <c r="B19" s="9" t="s">
        <v>48</v>
      </c>
      <c r="C19" s="33">
        <v>625</v>
      </c>
      <c r="D19" s="33">
        <v>493</v>
      </c>
      <c r="E19" s="33">
        <v>369</v>
      </c>
      <c r="F19" s="33">
        <v>92</v>
      </c>
      <c r="G19" s="172">
        <v>119</v>
      </c>
      <c r="H19" s="177">
        <v>524</v>
      </c>
      <c r="I19" s="33">
        <v>614</v>
      </c>
      <c r="J19" s="33">
        <v>333</v>
      </c>
      <c r="K19" s="33">
        <v>96</v>
      </c>
      <c r="L19" s="178">
        <v>131</v>
      </c>
      <c r="M19" s="183">
        <v>392</v>
      </c>
      <c r="N19" s="33">
        <v>681</v>
      </c>
      <c r="O19" s="33">
        <v>355</v>
      </c>
      <c r="P19" s="33">
        <v>143</v>
      </c>
      <c r="Q19" s="184">
        <v>127</v>
      </c>
      <c r="R19" s="191">
        <v>130</v>
      </c>
      <c r="S19" s="33">
        <v>329</v>
      </c>
      <c r="T19" s="33">
        <v>650</v>
      </c>
      <c r="U19" s="33">
        <v>159</v>
      </c>
      <c r="V19" s="192">
        <v>430</v>
      </c>
      <c r="W19" s="169">
        <v>102</v>
      </c>
      <c r="X19" s="33">
        <v>218</v>
      </c>
      <c r="Y19" s="33">
        <v>616</v>
      </c>
      <c r="Z19" s="33">
        <v>151</v>
      </c>
      <c r="AA19" s="33">
        <v>611</v>
      </c>
      <c r="AC19" s="9" t="s">
        <v>48</v>
      </c>
      <c r="AD19" s="213">
        <f t="shared" si="0"/>
        <v>36.808009422850411</v>
      </c>
      <c r="AE19" s="213">
        <f t="shared" si="1"/>
        <v>29.034157832744405</v>
      </c>
      <c r="AF19" s="213">
        <f t="shared" si="2"/>
        <v>21.731448763250881</v>
      </c>
      <c r="AG19" s="213">
        <f t="shared" si="3"/>
        <v>5.418138987043581</v>
      </c>
      <c r="AH19" s="214">
        <f t="shared" si="4"/>
        <v>7.0082449941107186</v>
      </c>
      <c r="AI19" s="215">
        <f t="shared" si="5"/>
        <v>30.859835100117785</v>
      </c>
      <c r="AJ19" s="213">
        <f t="shared" si="6"/>
        <v>36.160188457008246</v>
      </c>
      <c r="AK19" s="213">
        <f t="shared" si="7"/>
        <v>19.6113074204947</v>
      </c>
      <c r="AL19" s="213">
        <f t="shared" si="8"/>
        <v>5.6537102473498235</v>
      </c>
      <c r="AM19" s="216">
        <f t="shared" si="9"/>
        <v>7.7149587750294462</v>
      </c>
      <c r="AN19" s="217">
        <f t="shared" si="10"/>
        <v>23.085983510011779</v>
      </c>
      <c r="AO19" s="213">
        <f t="shared" si="11"/>
        <v>40.10600706713781</v>
      </c>
      <c r="AP19" s="213">
        <f t="shared" si="12"/>
        <v>20.906949352179033</v>
      </c>
      <c r="AQ19" s="213">
        <f t="shared" si="13"/>
        <v>8.4216725559481738</v>
      </c>
      <c r="AR19" s="218">
        <f t="shared" si="14"/>
        <v>7.4793875147232045</v>
      </c>
      <c r="AS19" s="219">
        <f t="shared" si="15"/>
        <v>7.656065959952886</v>
      </c>
      <c r="AT19" s="213">
        <f t="shared" si="16"/>
        <v>19.375736160188456</v>
      </c>
      <c r="AU19" s="213">
        <f t="shared" si="17"/>
        <v>38.280329799764431</v>
      </c>
      <c r="AV19" s="213">
        <f t="shared" si="18"/>
        <v>9.3639575971731439</v>
      </c>
      <c r="AW19" s="220">
        <f t="shared" si="19"/>
        <v>25.323910482921086</v>
      </c>
      <c r="AX19" s="221">
        <f t="shared" si="20"/>
        <v>6.0070671378091873</v>
      </c>
      <c r="AY19" s="213">
        <f t="shared" si="21"/>
        <v>12.838633686690223</v>
      </c>
      <c r="AZ19" s="213">
        <f t="shared" si="22"/>
        <v>36.277974087161368</v>
      </c>
      <c r="BA19" s="213">
        <f t="shared" si="23"/>
        <v>8.8928150765606588</v>
      </c>
      <c r="BB19" s="213">
        <f t="shared" si="24"/>
        <v>35.983510011778563</v>
      </c>
    </row>
    <row r="20" spans="2:54" x14ac:dyDescent="0.25">
      <c r="B20" s="9" t="s">
        <v>49</v>
      </c>
      <c r="C20" s="33">
        <v>83</v>
      </c>
      <c r="D20" s="33">
        <v>44</v>
      </c>
      <c r="E20" s="33">
        <v>43</v>
      </c>
      <c r="F20" s="33">
        <v>5</v>
      </c>
      <c r="G20" s="172">
        <v>9</v>
      </c>
      <c r="H20" s="177">
        <v>58</v>
      </c>
      <c r="I20" s="33">
        <v>78</v>
      </c>
      <c r="J20" s="33">
        <v>30</v>
      </c>
      <c r="K20" s="33">
        <v>7</v>
      </c>
      <c r="L20" s="178">
        <v>11</v>
      </c>
      <c r="M20" s="183">
        <v>52</v>
      </c>
      <c r="N20" s="33">
        <v>81</v>
      </c>
      <c r="O20" s="33">
        <v>34</v>
      </c>
      <c r="P20" s="33">
        <v>7</v>
      </c>
      <c r="Q20" s="184">
        <v>10</v>
      </c>
      <c r="R20" s="191">
        <v>22</v>
      </c>
      <c r="S20" s="33">
        <v>34</v>
      </c>
      <c r="T20" s="33">
        <v>69</v>
      </c>
      <c r="U20" s="33">
        <v>9</v>
      </c>
      <c r="V20" s="192">
        <v>50</v>
      </c>
      <c r="W20" s="169">
        <v>14</v>
      </c>
      <c r="X20" s="33">
        <v>23</v>
      </c>
      <c r="Y20" s="33">
        <v>64</v>
      </c>
      <c r="Z20" s="33">
        <v>6</v>
      </c>
      <c r="AA20" s="33">
        <v>77</v>
      </c>
      <c r="AC20" s="9" t="s">
        <v>49</v>
      </c>
      <c r="AD20" s="213">
        <f t="shared" si="0"/>
        <v>45.108695652173914</v>
      </c>
      <c r="AE20" s="213">
        <f t="shared" si="1"/>
        <v>23.913043478260871</v>
      </c>
      <c r="AF20" s="213">
        <f t="shared" si="2"/>
        <v>23.369565217391305</v>
      </c>
      <c r="AG20" s="213">
        <f t="shared" si="3"/>
        <v>2.7173913043478262</v>
      </c>
      <c r="AH20" s="214">
        <f t="shared" si="4"/>
        <v>4.8913043478260869</v>
      </c>
      <c r="AI20" s="215">
        <f t="shared" si="5"/>
        <v>31.521739130434785</v>
      </c>
      <c r="AJ20" s="213">
        <f t="shared" si="6"/>
        <v>42.391304347826086</v>
      </c>
      <c r="AK20" s="213">
        <f t="shared" si="7"/>
        <v>16.304347826086957</v>
      </c>
      <c r="AL20" s="213">
        <f t="shared" si="8"/>
        <v>3.804347826086957</v>
      </c>
      <c r="AM20" s="216">
        <f t="shared" si="9"/>
        <v>5.9782608695652177</v>
      </c>
      <c r="AN20" s="217">
        <f t="shared" si="10"/>
        <v>28.260869565217391</v>
      </c>
      <c r="AO20" s="213">
        <f t="shared" si="11"/>
        <v>44.021739130434781</v>
      </c>
      <c r="AP20" s="213">
        <f t="shared" si="12"/>
        <v>18.478260869565215</v>
      </c>
      <c r="AQ20" s="213">
        <f t="shared" si="13"/>
        <v>3.804347826086957</v>
      </c>
      <c r="AR20" s="218">
        <f t="shared" si="14"/>
        <v>5.4347826086956523</v>
      </c>
      <c r="AS20" s="219">
        <f t="shared" si="15"/>
        <v>11.956521739130435</v>
      </c>
      <c r="AT20" s="213">
        <f t="shared" si="16"/>
        <v>18.478260869565215</v>
      </c>
      <c r="AU20" s="213">
        <f t="shared" si="17"/>
        <v>37.5</v>
      </c>
      <c r="AV20" s="213">
        <f t="shared" si="18"/>
        <v>4.8913043478260869</v>
      </c>
      <c r="AW20" s="220">
        <f t="shared" si="19"/>
        <v>27.173913043478258</v>
      </c>
      <c r="AX20" s="221">
        <f t="shared" si="20"/>
        <v>7.608695652173914</v>
      </c>
      <c r="AY20" s="213">
        <f t="shared" si="21"/>
        <v>12.5</v>
      </c>
      <c r="AZ20" s="213">
        <f t="shared" si="22"/>
        <v>34.782608695652172</v>
      </c>
      <c r="BA20" s="213">
        <f t="shared" si="23"/>
        <v>3.2608695652173911</v>
      </c>
      <c r="BB20" s="213">
        <f t="shared" si="24"/>
        <v>41.847826086956523</v>
      </c>
    </row>
    <row r="21" spans="2:54" x14ac:dyDescent="0.25">
      <c r="B21" s="9" t="s">
        <v>50</v>
      </c>
      <c r="C21" s="33">
        <v>167</v>
      </c>
      <c r="D21" s="33">
        <v>78</v>
      </c>
      <c r="E21" s="33">
        <v>36</v>
      </c>
      <c r="F21" s="33">
        <v>31</v>
      </c>
      <c r="G21" s="172">
        <v>20</v>
      </c>
      <c r="H21" s="177">
        <v>166</v>
      </c>
      <c r="I21" s="33">
        <v>94</v>
      </c>
      <c r="J21" s="33">
        <v>22</v>
      </c>
      <c r="K21" s="33">
        <v>30</v>
      </c>
      <c r="L21" s="178">
        <v>20</v>
      </c>
      <c r="M21" s="183">
        <v>165</v>
      </c>
      <c r="N21" s="33">
        <v>108</v>
      </c>
      <c r="O21" s="33">
        <v>12</v>
      </c>
      <c r="P21" s="33">
        <v>25</v>
      </c>
      <c r="Q21" s="184">
        <v>22</v>
      </c>
      <c r="R21" s="191">
        <v>57</v>
      </c>
      <c r="S21" s="33">
        <v>81</v>
      </c>
      <c r="T21" s="33">
        <v>99</v>
      </c>
      <c r="U21" s="33">
        <v>40</v>
      </c>
      <c r="V21" s="192">
        <v>55</v>
      </c>
      <c r="W21" s="169">
        <v>42</v>
      </c>
      <c r="X21" s="33">
        <v>48</v>
      </c>
      <c r="Y21" s="33">
        <v>106</v>
      </c>
      <c r="Z21" s="33">
        <v>46</v>
      </c>
      <c r="AA21" s="33">
        <v>90</v>
      </c>
      <c r="AC21" s="9" t="s">
        <v>50</v>
      </c>
      <c r="AD21" s="213">
        <f t="shared" si="0"/>
        <v>50.30120481927711</v>
      </c>
      <c r="AE21" s="213">
        <f t="shared" si="1"/>
        <v>23.493975903614459</v>
      </c>
      <c r="AF21" s="213">
        <f t="shared" si="2"/>
        <v>10.843373493975903</v>
      </c>
      <c r="AG21" s="213">
        <f t="shared" si="3"/>
        <v>9.3373493975903603</v>
      </c>
      <c r="AH21" s="214">
        <f t="shared" si="4"/>
        <v>6.024096385542169</v>
      </c>
      <c r="AI21" s="215">
        <f t="shared" si="5"/>
        <v>50</v>
      </c>
      <c r="AJ21" s="213">
        <f t="shared" si="6"/>
        <v>28.313253012048197</v>
      </c>
      <c r="AK21" s="213">
        <f t="shared" si="7"/>
        <v>6.6265060240963862</v>
      </c>
      <c r="AL21" s="213">
        <f t="shared" si="8"/>
        <v>9.0361445783132535</v>
      </c>
      <c r="AM21" s="216">
        <f t="shared" si="9"/>
        <v>6.024096385542169</v>
      </c>
      <c r="AN21" s="217">
        <f t="shared" si="10"/>
        <v>49.698795180722897</v>
      </c>
      <c r="AO21" s="213">
        <f t="shared" si="11"/>
        <v>32.53012048192771</v>
      </c>
      <c r="AP21" s="213">
        <f t="shared" si="12"/>
        <v>3.6144578313253009</v>
      </c>
      <c r="AQ21" s="213">
        <f t="shared" si="13"/>
        <v>7.5301204819277112</v>
      </c>
      <c r="AR21" s="218">
        <f t="shared" si="14"/>
        <v>6.6265060240963862</v>
      </c>
      <c r="AS21" s="219">
        <f t="shared" si="15"/>
        <v>17.168674698795179</v>
      </c>
      <c r="AT21" s="213">
        <f t="shared" si="16"/>
        <v>24.397590361445783</v>
      </c>
      <c r="AU21" s="213">
        <f t="shared" si="17"/>
        <v>29.819277108433734</v>
      </c>
      <c r="AV21" s="213">
        <f t="shared" si="18"/>
        <v>12.048192771084338</v>
      </c>
      <c r="AW21" s="220">
        <f t="shared" si="19"/>
        <v>16.566265060240966</v>
      </c>
      <c r="AX21" s="221">
        <f t="shared" si="20"/>
        <v>12.650602409638553</v>
      </c>
      <c r="AY21" s="213">
        <f t="shared" si="21"/>
        <v>14.457831325301203</v>
      </c>
      <c r="AZ21" s="213">
        <f t="shared" si="22"/>
        <v>31.92771084337349</v>
      </c>
      <c r="BA21" s="213">
        <f t="shared" si="23"/>
        <v>13.855421686746988</v>
      </c>
      <c r="BB21" s="213">
        <f t="shared" si="24"/>
        <v>27.108433734939759</v>
      </c>
    </row>
    <row r="22" spans="2:54" x14ac:dyDescent="0.25">
      <c r="B22" s="9" t="s">
        <v>51</v>
      </c>
      <c r="C22" s="33">
        <v>89</v>
      </c>
      <c r="D22" s="33">
        <v>55</v>
      </c>
      <c r="E22" s="33">
        <v>49</v>
      </c>
      <c r="F22" s="33">
        <v>22</v>
      </c>
      <c r="G22" s="172">
        <v>13</v>
      </c>
      <c r="H22" s="177">
        <v>78</v>
      </c>
      <c r="I22" s="33">
        <v>63</v>
      </c>
      <c r="J22" s="33">
        <v>52</v>
      </c>
      <c r="K22" s="33">
        <v>20</v>
      </c>
      <c r="L22" s="178">
        <v>15</v>
      </c>
      <c r="M22" s="183">
        <v>41</v>
      </c>
      <c r="N22" s="33">
        <v>74</v>
      </c>
      <c r="O22" s="33">
        <v>65</v>
      </c>
      <c r="P22" s="33">
        <v>29</v>
      </c>
      <c r="Q22" s="184">
        <v>19</v>
      </c>
      <c r="R22" s="191">
        <v>23</v>
      </c>
      <c r="S22" s="33">
        <v>40</v>
      </c>
      <c r="T22" s="33">
        <v>96</v>
      </c>
      <c r="U22" s="33">
        <v>27</v>
      </c>
      <c r="V22" s="192">
        <v>42</v>
      </c>
      <c r="W22" s="169">
        <v>20</v>
      </c>
      <c r="X22" s="33">
        <v>23</v>
      </c>
      <c r="Y22" s="33">
        <v>93</v>
      </c>
      <c r="Z22" s="33">
        <v>27</v>
      </c>
      <c r="AA22" s="33">
        <v>65</v>
      </c>
      <c r="AC22" s="9" t="s">
        <v>51</v>
      </c>
      <c r="AD22" s="213">
        <f t="shared" si="0"/>
        <v>39.035087719298247</v>
      </c>
      <c r="AE22" s="213">
        <f t="shared" si="1"/>
        <v>24.12280701754386</v>
      </c>
      <c r="AF22" s="213">
        <f t="shared" si="2"/>
        <v>21.491228070175438</v>
      </c>
      <c r="AG22" s="213">
        <f t="shared" si="3"/>
        <v>9.6491228070175428</v>
      </c>
      <c r="AH22" s="214">
        <f t="shared" si="4"/>
        <v>5.7017543859649118</v>
      </c>
      <c r="AI22" s="215">
        <f t="shared" si="5"/>
        <v>34.210526315789473</v>
      </c>
      <c r="AJ22" s="213">
        <f t="shared" si="6"/>
        <v>27.631578947368425</v>
      </c>
      <c r="AK22" s="213">
        <f t="shared" si="7"/>
        <v>22.807017543859647</v>
      </c>
      <c r="AL22" s="213">
        <f t="shared" si="8"/>
        <v>8.7719298245614024</v>
      </c>
      <c r="AM22" s="216">
        <f t="shared" si="9"/>
        <v>6.5789473684210522</v>
      </c>
      <c r="AN22" s="217">
        <f t="shared" si="10"/>
        <v>17.982456140350877</v>
      </c>
      <c r="AO22" s="213">
        <f t="shared" si="11"/>
        <v>32.456140350877192</v>
      </c>
      <c r="AP22" s="213">
        <f t="shared" si="12"/>
        <v>28.508771929824562</v>
      </c>
      <c r="AQ22" s="213">
        <f t="shared" si="13"/>
        <v>12.719298245614036</v>
      </c>
      <c r="AR22" s="218">
        <f t="shared" si="14"/>
        <v>8.3333333333333321</v>
      </c>
      <c r="AS22" s="219">
        <f t="shared" si="15"/>
        <v>10.087719298245613</v>
      </c>
      <c r="AT22" s="213">
        <f t="shared" si="16"/>
        <v>17.543859649122805</v>
      </c>
      <c r="AU22" s="213">
        <f t="shared" si="17"/>
        <v>42.105263157894733</v>
      </c>
      <c r="AV22" s="213">
        <f t="shared" si="18"/>
        <v>11.842105263157894</v>
      </c>
      <c r="AW22" s="220">
        <f t="shared" si="19"/>
        <v>18.421052631578945</v>
      </c>
      <c r="AX22" s="221">
        <f t="shared" si="20"/>
        <v>8.7719298245614024</v>
      </c>
      <c r="AY22" s="213">
        <f t="shared" si="21"/>
        <v>10.087719298245613</v>
      </c>
      <c r="AZ22" s="213">
        <f t="shared" si="22"/>
        <v>40.789473684210527</v>
      </c>
      <c r="BA22" s="213">
        <f t="shared" si="23"/>
        <v>11.842105263157894</v>
      </c>
      <c r="BB22" s="213">
        <f t="shared" si="24"/>
        <v>28.508771929824562</v>
      </c>
    </row>
    <row r="23" spans="2:54" x14ac:dyDescent="0.25">
      <c r="B23" s="9" t="s">
        <v>52</v>
      </c>
      <c r="C23" s="33">
        <v>379</v>
      </c>
      <c r="D23" s="33">
        <v>275</v>
      </c>
      <c r="E23" s="33">
        <v>133</v>
      </c>
      <c r="F23" s="33">
        <v>56</v>
      </c>
      <c r="G23" s="172">
        <v>58</v>
      </c>
      <c r="H23" s="177">
        <v>299</v>
      </c>
      <c r="I23" s="33">
        <v>314</v>
      </c>
      <c r="J23" s="33">
        <v>146</v>
      </c>
      <c r="K23" s="33">
        <v>57</v>
      </c>
      <c r="L23" s="178">
        <v>85</v>
      </c>
      <c r="M23" s="183">
        <v>270</v>
      </c>
      <c r="N23" s="33">
        <v>317</v>
      </c>
      <c r="O23" s="33">
        <v>155</v>
      </c>
      <c r="P23" s="33">
        <v>88</v>
      </c>
      <c r="Q23" s="184">
        <v>71</v>
      </c>
      <c r="R23" s="191">
        <v>107</v>
      </c>
      <c r="S23" s="33">
        <v>172</v>
      </c>
      <c r="T23" s="33">
        <v>289</v>
      </c>
      <c r="U23" s="33">
        <v>87</v>
      </c>
      <c r="V23" s="192">
        <v>246</v>
      </c>
      <c r="W23" s="169">
        <v>79</v>
      </c>
      <c r="X23" s="33">
        <v>108</v>
      </c>
      <c r="Y23" s="33">
        <v>289</v>
      </c>
      <c r="Z23" s="33">
        <v>86</v>
      </c>
      <c r="AA23" s="33">
        <v>339</v>
      </c>
      <c r="AC23" s="9" t="s">
        <v>52</v>
      </c>
      <c r="AD23" s="213">
        <f t="shared" si="0"/>
        <v>42.064372918978918</v>
      </c>
      <c r="AE23" s="213">
        <f t="shared" si="1"/>
        <v>30.52164261931188</v>
      </c>
      <c r="AF23" s="213">
        <f t="shared" si="2"/>
        <v>14.761376248612654</v>
      </c>
      <c r="AG23" s="213">
        <f t="shared" si="3"/>
        <v>6.2153163152053281</v>
      </c>
      <c r="AH23" s="214">
        <f t="shared" si="4"/>
        <v>6.4372918978912317</v>
      </c>
      <c r="AI23" s="215">
        <f t="shared" si="5"/>
        <v>33.185349611542733</v>
      </c>
      <c r="AJ23" s="213">
        <f t="shared" si="6"/>
        <v>34.850166481687019</v>
      </c>
      <c r="AK23" s="213">
        <f t="shared" si="7"/>
        <v>16.204217536071035</v>
      </c>
      <c r="AL23" s="213">
        <f t="shared" si="8"/>
        <v>6.326304106548279</v>
      </c>
      <c r="AM23" s="216">
        <f t="shared" si="9"/>
        <v>9.433962264150944</v>
      </c>
      <c r="AN23" s="217">
        <f t="shared" si="10"/>
        <v>29.966703662597116</v>
      </c>
      <c r="AO23" s="213">
        <f t="shared" si="11"/>
        <v>35.183129855715869</v>
      </c>
      <c r="AP23" s="213">
        <f t="shared" si="12"/>
        <v>17.203107658157602</v>
      </c>
      <c r="AQ23" s="213">
        <f t="shared" si="13"/>
        <v>9.7669256381798011</v>
      </c>
      <c r="AR23" s="218">
        <f t="shared" si="14"/>
        <v>7.880133185349611</v>
      </c>
      <c r="AS23" s="219">
        <f t="shared" si="15"/>
        <v>11.875693673695894</v>
      </c>
      <c r="AT23" s="213">
        <f t="shared" si="16"/>
        <v>19.089900110987791</v>
      </c>
      <c r="AU23" s="213">
        <f t="shared" si="17"/>
        <v>32.075471698113205</v>
      </c>
      <c r="AV23" s="213">
        <f t="shared" si="18"/>
        <v>9.6559378468368493</v>
      </c>
      <c r="AW23" s="220">
        <f t="shared" si="19"/>
        <v>27.302996670366259</v>
      </c>
      <c r="AX23" s="221">
        <f t="shared" si="20"/>
        <v>8.7680355160932297</v>
      </c>
      <c r="AY23" s="213">
        <f t="shared" si="21"/>
        <v>11.986681465038846</v>
      </c>
      <c r="AZ23" s="213">
        <f t="shared" si="22"/>
        <v>32.075471698113205</v>
      </c>
      <c r="BA23" s="213">
        <f t="shared" si="23"/>
        <v>9.5449500554938957</v>
      </c>
      <c r="BB23" s="213">
        <f t="shared" si="24"/>
        <v>37.624861265260826</v>
      </c>
    </row>
    <row r="24" spans="2:54" x14ac:dyDescent="0.25">
      <c r="B24" s="167" t="s">
        <v>83</v>
      </c>
      <c r="C24" s="173"/>
      <c r="D24" s="173"/>
      <c r="E24" s="173"/>
      <c r="F24" s="173"/>
      <c r="G24" s="174"/>
      <c r="H24" s="179"/>
      <c r="I24" s="173"/>
      <c r="J24" s="173"/>
      <c r="K24" s="173"/>
      <c r="L24" s="180"/>
      <c r="M24" s="185"/>
      <c r="N24" s="173"/>
      <c r="O24" s="173"/>
      <c r="P24" s="173"/>
      <c r="Q24" s="186"/>
      <c r="R24" s="193"/>
      <c r="S24" s="173"/>
      <c r="T24" s="173"/>
      <c r="U24" s="173"/>
      <c r="V24" s="194"/>
      <c r="W24" s="168"/>
      <c r="X24" s="168"/>
      <c r="Y24" s="168"/>
      <c r="Z24" s="168"/>
      <c r="AA24" s="168"/>
      <c r="AC24" s="167" t="s">
        <v>83</v>
      </c>
      <c r="AD24" s="222"/>
      <c r="AE24" s="222"/>
      <c r="AF24" s="222"/>
      <c r="AG24" s="222"/>
      <c r="AH24" s="223"/>
      <c r="AI24" s="224"/>
      <c r="AJ24" s="222"/>
      <c r="AK24" s="222"/>
      <c r="AL24" s="222"/>
      <c r="AM24" s="225"/>
      <c r="AN24" s="226"/>
      <c r="AO24" s="222"/>
      <c r="AP24" s="222"/>
      <c r="AQ24" s="222"/>
      <c r="AR24" s="227"/>
      <c r="AS24" s="228"/>
      <c r="AT24" s="222"/>
      <c r="AU24" s="222"/>
      <c r="AV24" s="222"/>
      <c r="AW24" s="229"/>
      <c r="AX24" s="230"/>
      <c r="AY24" s="230"/>
      <c r="AZ24" s="230"/>
      <c r="BA24" s="230"/>
      <c r="BB24" s="230"/>
    </row>
    <row r="25" spans="2:54" x14ac:dyDescent="0.25">
      <c r="B25" s="9" t="s">
        <v>84</v>
      </c>
      <c r="C25" s="33">
        <v>1588</v>
      </c>
      <c r="D25" s="33">
        <v>1200</v>
      </c>
      <c r="E25" s="33">
        <v>771</v>
      </c>
      <c r="F25" s="33">
        <v>231</v>
      </c>
      <c r="G25" s="172">
        <v>270</v>
      </c>
      <c r="H25" s="177">
        <v>1266</v>
      </c>
      <c r="I25" s="33">
        <v>1439</v>
      </c>
      <c r="J25" s="33">
        <v>775</v>
      </c>
      <c r="K25" s="33">
        <v>248</v>
      </c>
      <c r="L25" s="178">
        <v>332</v>
      </c>
      <c r="M25" s="183">
        <v>1097</v>
      </c>
      <c r="N25" s="33">
        <v>1562</v>
      </c>
      <c r="O25" s="33">
        <v>752</v>
      </c>
      <c r="P25" s="33">
        <v>337</v>
      </c>
      <c r="Q25" s="184">
        <v>312</v>
      </c>
      <c r="R25" s="191">
        <v>398</v>
      </c>
      <c r="S25" s="33">
        <v>833</v>
      </c>
      <c r="T25" s="33">
        <v>1464</v>
      </c>
      <c r="U25" s="33">
        <v>381</v>
      </c>
      <c r="V25" s="192">
        <v>984</v>
      </c>
      <c r="W25" s="169">
        <v>309</v>
      </c>
      <c r="X25" s="33">
        <v>498</v>
      </c>
      <c r="Y25" s="33">
        <v>1420</v>
      </c>
      <c r="Z25" s="33">
        <v>377</v>
      </c>
      <c r="AA25" s="33">
        <v>1456</v>
      </c>
      <c r="AC25" s="9" t="s">
        <v>84</v>
      </c>
      <c r="AD25" s="213">
        <f t="shared" si="0"/>
        <v>39.113300492610833</v>
      </c>
      <c r="AE25" s="213">
        <f t="shared" si="1"/>
        <v>29.55665024630542</v>
      </c>
      <c r="AF25" s="213">
        <f t="shared" si="2"/>
        <v>18.990147783251231</v>
      </c>
      <c r="AG25" s="213">
        <f t="shared" si="3"/>
        <v>5.6896551724137936</v>
      </c>
      <c r="AH25" s="214">
        <f t="shared" si="4"/>
        <v>6.6502463054187197</v>
      </c>
      <c r="AI25" s="215">
        <f t="shared" si="5"/>
        <v>31.182266009852217</v>
      </c>
      <c r="AJ25" s="213">
        <f t="shared" si="6"/>
        <v>35.443349753694584</v>
      </c>
      <c r="AK25" s="213">
        <f t="shared" si="7"/>
        <v>19.088669950738915</v>
      </c>
      <c r="AL25" s="213">
        <f t="shared" si="8"/>
        <v>6.1083743842364537</v>
      </c>
      <c r="AM25" s="216">
        <f t="shared" si="9"/>
        <v>8.1773399014778327</v>
      </c>
      <c r="AN25" s="217">
        <f t="shared" si="10"/>
        <v>27.019704433497537</v>
      </c>
      <c r="AO25" s="213">
        <f t="shared" si="11"/>
        <v>38.47290640394089</v>
      </c>
      <c r="AP25" s="213">
        <f t="shared" si="12"/>
        <v>18.52216748768473</v>
      </c>
      <c r="AQ25" s="213">
        <f t="shared" si="13"/>
        <v>8.3004926108374377</v>
      </c>
      <c r="AR25" s="218">
        <f t="shared" si="14"/>
        <v>7.6847290640394084</v>
      </c>
      <c r="AS25" s="219">
        <f t="shared" si="15"/>
        <v>9.8029556650246299</v>
      </c>
      <c r="AT25" s="213">
        <f t="shared" si="16"/>
        <v>20.517241379310345</v>
      </c>
      <c r="AU25" s="213">
        <f t="shared" si="17"/>
        <v>36.059113300492612</v>
      </c>
      <c r="AV25" s="213">
        <f t="shared" si="18"/>
        <v>9.3842364532019698</v>
      </c>
      <c r="AW25" s="220">
        <f t="shared" si="19"/>
        <v>24.236453201970441</v>
      </c>
      <c r="AX25" s="221">
        <f t="shared" si="20"/>
        <v>7.6108374384236459</v>
      </c>
      <c r="AY25" s="213">
        <f t="shared" si="21"/>
        <v>12.266009852216749</v>
      </c>
      <c r="AZ25" s="213">
        <f t="shared" si="22"/>
        <v>34.975369458128078</v>
      </c>
      <c r="BA25" s="213">
        <f t="shared" si="23"/>
        <v>9.2857142857142865</v>
      </c>
      <c r="BB25" s="213">
        <f t="shared" si="24"/>
        <v>35.862068965517238</v>
      </c>
    </row>
    <row r="26" spans="2:54" x14ac:dyDescent="0.25">
      <c r="B26" s="9" t="s">
        <v>85</v>
      </c>
      <c r="C26" s="33">
        <v>571</v>
      </c>
      <c r="D26" s="33">
        <v>480</v>
      </c>
      <c r="E26" s="33">
        <v>317</v>
      </c>
      <c r="F26" s="33">
        <v>78</v>
      </c>
      <c r="G26" s="172">
        <v>82</v>
      </c>
      <c r="H26" s="177">
        <v>434</v>
      </c>
      <c r="I26" s="33">
        <v>591</v>
      </c>
      <c r="J26" s="33">
        <v>319</v>
      </c>
      <c r="K26" s="33">
        <v>81</v>
      </c>
      <c r="L26" s="178">
        <v>103</v>
      </c>
      <c r="M26" s="183">
        <v>345</v>
      </c>
      <c r="N26" s="33">
        <v>623</v>
      </c>
      <c r="O26" s="33">
        <v>332</v>
      </c>
      <c r="P26" s="33">
        <v>128</v>
      </c>
      <c r="Q26" s="184">
        <v>100</v>
      </c>
      <c r="R26" s="191">
        <v>128</v>
      </c>
      <c r="S26" s="33">
        <v>279</v>
      </c>
      <c r="T26" s="33">
        <v>642</v>
      </c>
      <c r="U26" s="33">
        <v>133</v>
      </c>
      <c r="V26" s="192">
        <v>346</v>
      </c>
      <c r="W26" s="169">
        <v>93</v>
      </c>
      <c r="X26" s="33">
        <v>149</v>
      </c>
      <c r="Y26" s="33">
        <v>598</v>
      </c>
      <c r="Z26" s="33">
        <v>126</v>
      </c>
      <c r="AA26" s="33">
        <v>562</v>
      </c>
      <c r="AC26" s="9" t="s">
        <v>85</v>
      </c>
      <c r="AD26" s="213">
        <f t="shared" si="0"/>
        <v>37.369109947643977</v>
      </c>
      <c r="AE26" s="213">
        <f t="shared" si="1"/>
        <v>31.413612565445025</v>
      </c>
      <c r="AF26" s="213">
        <f t="shared" si="2"/>
        <v>20.746073298429319</v>
      </c>
      <c r="AG26" s="213">
        <f t="shared" si="3"/>
        <v>5.1047120418848166</v>
      </c>
      <c r="AH26" s="214">
        <f t="shared" si="4"/>
        <v>5.3664921465968591</v>
      </c>
      <c r="AI26" s="215">
        <f t="shared" si="5"/>
        <v>28.403141361256544</v>
      </c>
      <c r="AJ26" s="213">
        <f t="shared" si="6"/>
        <v>38.678010471204189</v>
      </c>
      <c r="AK26" s="213">
        <f t="shared" si="7"/>
        <v>20.876963350785342</v>
      </c>
      <c r="AL26" s="213">
        <f t="shared" si="8"/>
        <v>5.3010471204188478</v>
      </c>
      <c r="AM26" s="216">
        <f t="shared" si="9"/>
        <v>6.7408376963350776</v>
      </c>
      <c r="AN26" s="217">
        <f t="shared" si="10"/>
        <v>22.578534031413614</v>
      </c>
      <c r="AO26" s="213">
        <f t="shared" si="11"/>
        <v>40.772251308900529</v>
      </c>
      <c r="AP26" s="213">
        <f t="shared" si="12"/>
        <v>21.727748691099478</v>
      </c>
      <c r="AQ26" s="213">
        <f t="shared" si="13"/>
        <v>8.3769633507853403</v>
      </c>
      <c r="AR26" s="218">
        <f t="shared" si="14"/>
        <v>6.5445026178010473</v>
      </c>
      <c r="AS26" s="219">
        <f t="shared" si="15"/>
        <v>8.3769633507853403</v>
      </c>
      <c r="AT26" s="213">
        <f t="shared" si="16"/>
        <v>18.259162303664922</v>
      </c>
      <c r="AU26" s="213">
        <f t="shared" si="17"/>
        <v>42.015706806282722</v>
      </c>
      <c r="AV26" s="213">
        <f t="shared" si="18"/>
        <v>8.7041884816753932</v>
      </c>
      <c r="AW26" s="220">
        <f t="shared" si="19"/>
        <v>22.643979057591622</v>
      </c>
      <c r="AX26" s="221">
        <f>(W26/SUM(W26:AA26))*100</f>
        <v>6.0863874345549736</v>
      </c>
      <c r="AY26" s="213">
        <f t="shared" si="21"/>
        <v>9.7513089005235596</v>
      </c>
      <c r="AZ26" s="213">
        <f t="shared" si="22"/>
        <v>39.136125654450261</v>
      </c>
      <c r="BA26" s="213">
        <f t="shared" si="23"/>
        <v>8.2460732984293195</v>
      </c>
      <c r="BB26" s="213">
        <f t="shared" si="24"/>
        <v>36.780104712041883</v>
      </c>
    </row>
  </sheetData>
  <mergeCells count="13">
    <mergeCell ref="D2:E2"/>
    <mergeCell ref="AX7:BB7"/>
    <mergeCell ref="B7:B8"/>
    <mergeCell ref="C7:G7"/>
    <mergeCell ref="H7:L7"/>
    <mergeCell ref="M7:Q7"/>
    <mergeCell ref="R7:V7"/>
    <mergeCell ref="W7:AA7"/>
    <mergeCell ref="AC7:AC8"/>
    <mergeCell ref="AD7:AH7"/>
    <mergeCell ref="AI7:AM7"/>
    <mergeCell ref="AN7:AR7"/>
    <mergeCell ref="AS7:AW7"/>
  </mergeCells>
  <hyperlinks>
    <hyperlink ref="B3" location="Índice!A1" display="voltar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E2" sqref="E2:F2"/>
    </sheetView>
  </sheetViews>
  <sheetFormatPr defaultRowHeight="15" x14ac:dyDescent="0.25"/>
  <cols>
    <col min="1" max="1" width="3.42578125" customWidth="1"/>
    <col min="2" max="2" width="28.28515625" customWidth="1"/>
    <col min="3" max="4" width="12.140625" customWidth="1"/>
    <col min="5" max="5" width="14.28515625" customWidth="1"/>
    <col min="6" max="22" width="12.140625" customWidth="1"/>
    <col min="23" max="23" width="3.42578125" customWidth="1"/>
    <col min="24" max="24" width="27.7109375" customWidth="1"/>
  </cols>
  <sheetData>
    <row r="1" spans="1:44" ht="18" x14ac:dyDescent="0.25">
      <c r="B1" s="1" t="s">
        <v>66</v>
      </c>
    </row>
    <row r="2" spans="1:44" ht="18" x14ac:dyDescent="0.25">
      <c r="A2" s="31"/>
      <c r="B2" s="1" t="s">
        <v>128</v>
      </c>
      <c r="E2" s="240" t="s">
        <v>133</v>
      </c>
      <c r="F2" s="240"/>
    </row>
    <row r="3" spans="1:44" x14ac:dyDescent="0.25">
      <c r="B3" s="32" t="s">
        <v>69</v>
      </c>
    </row>
    <row r="4" spans="1:44" ht="18" customHeight="1" x14ac:dyDescent="0.25">
      <c r="B4" s="1" t="s">
        <v>109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63</v>
      </c>
      <c r="X6" s="20" t="s">
        <v>64</v>
      </c>
    </row>
    <row r="7" spans="1:44" ht="24.75" customHeight="1" x14ac:dyDescent="0.25">
      <c r="B7" s="253" t="s">
        <v>0</v>
      </c>
      <c r="C7" s="253" t="s">
        <v>31</v>
      </c>
      <c r="D7" s="253"/>
      <c r="E7" s="253"/>
      <c r="F7" s="264"/>
      <c r="G7" s="255"/>
      <c r="H7" s="256" t="s">
        <v>32</v>
      </c>
      <c r="I7" s="253"/>
      <c r="J7" s="253"/>
      <c r="K7" s="264"/>
      <c r="L7" s="257"/>
      <c r="M7" s="258" t="s">
        <v>33</v>
      </c>
      <c r="N7" s="253"/>
      <c r="O7" s="253"/>
      <c r="P7" s="264"/>
      <c r="Q7" s="259"/>
      <c r="R7" s="260" t="s">
        <v>34</v>
      </c>
      <c r="S7" s="253"/>
      <c r="T7" s="253"/>
      <c r="U7" s="253"/>
      <c r="V7" s="253"/>
      <c r="X7" s="253" t="s">
        <v>0</v>
      </c>
      <c r="Y7" s="253" t="s">
        <v>31</v>
      </c>
      <c r="Z7" s="253"/>
      <c r="AA7" s="253"/>
      <c r="AB7" s="264"/>
      <c r="AC7" s="255"/>
      <c r="AD7" s="256" t="s">
        <v>32</v>
      </c>
      <c r="AE7" s="253"/>
      <c r="AF7" s="253"/>
      <c r="AG7" s="264"/>
      <c r="AH7" s="257"/>
      <c r="AI7" s="258" t="s">
        <v>33</v>
      </c>
      <c r="AJ7" s="253"/>
      <c r="AK7" s="253"/>
      <c r="AL7" s="264"/>
      <c r="AM7" s="259"/>
      <c r="AN7" s="260" t="s">
        <v>34</v>
      </c>
      <c r="AO7" s="253"/>
      <c r="AP7" s="253"/>
      <c r="AQ7" s="253"/>
      <c r="AR7" s="253"/>
    </row>
    <row r="8" spans="1:44" ht="56.25" x14ac:dyDescent="0.25">
      <c r="B8" s="254"/>
      <c r="C8" s="49" t="s">
        <v>35</v>
      </c>
      <c r="D8" s="49" t="s">
        <v>36</v>
      </c>
      <c r="E8" s="49" t="s">
        <v>37</v>
      </c>
      <c r="F8" s="25" t="s">
        <v>81</v>
      </c>
      <c r="G8" s="50" t="s">
        <v>29</v>
      </c>
      <c r="H8" s="57" t="s">
        <v>35</v>
      </c>
      <c r="I8" s="49" t="s">
        <v>36</v>
      </c>
      <c r="J8" s="49" t="s">
        <v>37</v>
      </c>
      <c r="K8" s="25" t="s">
        <v>81</v>
      </c>
      <c r="L8" s="58" t="s">
        <v>29</v>
      </c>
      <c r="M8" s="69" t="s">
        <v>35</v>
      </c>
      <c r="N8" s="49" t="s">
        <v>36</v>
      </c>
      <c r="O8" s="49" t="s">
        <v>37</v>
      </c>
      <c r="P8" s="25" t="s">
        <v>81</v>
      </c>
      <c r="Q8" s="70" t="s">
        <v>29</v>
      </c>
      <c r="R8" s="24" t="s">
        <v>35</v>
      </c>
      <c r="S8" s="14" t="s">
        <v>36</v>
      </c>
      <c r="T8" s="14" t="s">
        <v>37</v>
      </c>
      <c r="U8" s="25" t="s">
        <v>81</v>
      </c>
      <c r="V8" s="14" t="s">
        <v>29</v>
      </c>
      <c r="X8" s="254"/>
      <c r="Y8" s="49" t="s">
        <v>35</v>
      </c>
      <c r="Z8" s="49" t="s">
        <v>36</v>
      </c>
      <c r="AA8" s="49" t="s">
        <v>37</v>
      </c>
      <c r="AB8" s="25" t="s">
        <v>81</v>
      </c>
      <c r="AC8" s="50" t="s">
        <v>29</v>
      </c>
      <c r="AD8" s="57" t="s">
        <v>35</v>
      </c>
      <c r="AE8" s="49" t="s">
        <v>36</v>
      </c>
      <c r="AF8" s="49" t="s">
        <v>37</v>
      </c>
      <c r="AG8" s="25" t="s">
        <v>81</v>
      </c>
      <c r="AH8" s="58" t="s">
        <v>29</v>
      </c>
      <c r="AI8" s="69" t="s">
        <v>35</v>
      </c>
      <c r="AJ8" s="49" t="s">
        <v>36</v>
      </c>
      <c r="AK8" s="49" t="s">
        <v>37</v>
      </c>
      <c r="AL8" s="25" t="s">
        <v>81</v>
      </c>
      <c r="AM8" s="70" t="s">
        <v>29</v>
      </c>
      <c r="AN8" s="24" t="s">
        <v>35</v>
      </c>
      <c r="AO8" s="14" t="s">
        <v>36</v>
      </c>
      <c r="AP8" s="14" t="s">
        <v>37</v>
      </c>
      <c r="AQ8" s="25" t="s">
        <v>81</v>
      </c>
      <c r="AR8" s="14" t="s">
        <v>29</v>
      </c>
    </row>
    <row r="9" spans="1:4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71"/>
      <c r="N9" s="5"/>
      <c r="O9" s="5"/>
      <c r="P9" s="5"/>
      <c r="Q9" s="7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1"/>
      <c r="AD9" s="59"/>
      <c r="AE9" s="5"/>
      <c r="AF9" s="5"/>
      <c r="AG9" s="5"/>
      <c r="AH9" s="60"/>
      <c r="AI9" s="71"/>
      <c r="AJ9" s="5"/>
      <c r="AK9" s="5"/>
      <c r="AL9" s="5"/>
      <c r="AM9" s="72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712</v>
      </c>
      <c r="D10" s="7">
        <v>758</v>
      </c>
      <c r="E10" s="7">
        <v>2718</v>
      </c>
      <c r="F10" s="7">
        <v>277</v>
      </c>
      <c r="G10" s="52">
        <v>1123</v>
      </c>
      <c r="H10" s="61">
        <v>261</v>
      </c>
      <c r="I10" s="7">
        <v>1412</v>
      </c>
      <c r="J10" s="7">
        <v>2477</v>
      </c>
      <c r="K10" s="7">
        <v>222</v>
      </c>
      <c r="L10" s="62">
        <v>1216</v>
      </c>
      <c r="M10" s="73">
        <v>838</v>
      </c>
      <c r="N10" s="7">
        <v>1105</v>
      </c>
      <c r="O10" s="7">
        <v>2369</v>
      </c>
      <c r="P10" s="7">
        <v>252</v>
      </c>
      <c r="Q10" s="74">
        <v>1024</v>
      </c>
      <c r="R10" s="29">
        <v>305</v>
      </c>
      <c r="S10" s="7">
        <v>915</v>
      </c>
      <c r="T10" s="7">
        <v>1926</v>
      </c>
      <c r="U10" s="7">
        <v>268</v>
      </c>
      <c r="V10" s="7">
        <v>2174</v>
      </c>
      <c r="X10" s="6" t="s">
        <v>4</v>
      </c>
      <c r="Y10" s="11">
        <f>C10/SUM($C10:$G10)*100</f>
        <v>12.741589119541876</v>
      </c>
      <c r="Z10" s="11">
        <f>D10/SUM($C10:$G10)*100</f>
        <v>13.564781675017896</v>
      </c>
      <c r="AA10" s="11">
        <f t="shared" ref="AA10:AC10" si="0">E10/SUM($C10:$G10)*100</f>
        <v>48.639942734430925</v>
      </c>
      <c r="AB10" s="11">
        <f t="shared" si="0"/>
        <v>4.9570508231925556</v>
      </c>
      <c r="AC10" s="81">
        <f t="shared" si="0"/>
        <v>20.09663564781675</v>
      </c>
      <c r="AD10" s="85">
        <f>H10/SUM($H10:$L10)*100</f>
        <v>4.670722977809592</v>
      </c>
      <c r="AE10" s="11">
        <f t="shared" ref="AE10:AH10" si="1">I10/SUM($H10:$L10)*100</f>
        <v>25.268432355046528</v>
      </c>
      <c r="AF10" s="11">
        <f t="shared" si="1"/>
        <v>44.327129563350034</v>
      </c>
      <c r="AG10" s="11">
        <f t="shared" si="1"/>
        <v>3.9727988546886186</v>
      </c>
      <c r="AH10" s="86">
        <f t="shared" si="1"/>
        <v>21.760916249105225</v>
      </c>
      <c r="AI10" s="93">
        <f>M10/SUM($M10:$Q10)*100</f>
        <v>14.996420901932714</v>
      </c>
      <c r="AJ10" s="11">
        <f t="shared" ref="AJ10:AM10" si="2">N10/SUM($M10:$Q10)*100</f>
        <v>19.774516821760916</v>
      </c>
      <c r="AK10" s="11">
        <f>O10/SUM($M10:$Q10)*100</f>
        <v>42.394416607015032</v>
      </c>
      <c r="AL10" s="11">
        <f t="shared" si="2"/>
        <v>4.5096635647816745</v>
      </c>
      <c r="AM10" s="94">
        <f t="shared" si="2"/>
        <v>18.324982104509662</v>
      </c>
      <c r="AN10" s="27">
        <f>R10/SUM($R10:$V10)*100</f>
        <v>5.4581245526127411</v>
      </c>
      <c r="AO10" s="11">
        <f t="shared" ref="AO10:AR10" si="3">S10/SUM($R10:$V10)*100</f>
        <v>16.374373657838227</v>
      </c>
      <c r="AP10" s="11">
        <f t="shared" si="3"/>
        <v>34.466714387974228</v>
      </c>
      <c r="AQ10" s="11">
        <f t="shared" si="3"/>
        <v>4.7959914101646381</v>
      </c>
      <c r="AR10" s="11">
        <f t="shared" si="3"/>
        <v>38.904795991410161</v>
      </c>
    </row>
    <row r="11" spans="1:4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75"/>
      <c r="N11" s="8"/>
      <c r="O11" s="8"/>
      <c r="P11" s="8"/>
      <c r="Q11" s="76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2"/>
      <c r="AD11" s="87"/>
      <c r="AE11" s="12"/>
      <c r="AF11" s="12"/>
      <c r="AG11" s="12"/>
      <c r="AH11" s="88"/>
      <c r="AI11" s="95"/>
      <c r="AJ11" s="12"/>
      <c r="AK11" s="12"/>
      <c r="AL11" s="12"/>
      <c r="AM11" s="96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77</v>
      </c>
      <c r="D12" s="10">
        <v>151</v>
      </c>
      <c r="E12" s="10">
        <v>563</v>
      </c>
      <c r="F12" s="26">
        <v>70</v>
      </c>
      <c r="G12" s="54">
        <v>266</v>
      </c>
      <c r="H12" s="65">
        <v>20</v>
      </c>
      <c r="I12" s="10">
        <v>237</v>
      </c>
      <c r="J12" s="10">
        <v>541</v>
      </c>
      <c r="K12" s="26">
        <v>47</v>
      </c>
      <c r="L12" s="66">
        <v>282</v>
      </c>
      <c r="M12" s="77">
        <v>123</v>
      </c>
      <c r="N12" s="10">
        <v>236</v>
      </c>
      <c r="O12" s="10">
        <v>476</v>
      </c>
      <c r="P12" s="26">
        <v>46</v>
      </c>
      <c r="Q12" s="78">
        <v>246</v>
      </c>
      <c r="R12" s="30">
        <v>60</v>
      </c>
      <c r="S12" s="10">
        <v>196</v>
      </c>
      <c r="T12" s="10">
        <v>398</v>
      </c>
      <c r="U12" s="10">
        <v>51</v>
      </c>
      <c r="V12" s="10">
        <v>422</v>
      </c>
      <c r="X12" s="9" t="s">
        <v>6</v>
      </c>
      <c r="Y12" s="13">
        <f t="shared" ref="Y12:Y15" si="4">C12/SUM($C12:$G12)*100</f>
        <v>6.8322981366459627</v>
      </c>
      <c r="Z12" s="13">
        <f t="shared" ref="Z12:Z15" si="5">D12/SUM($C12:$G12)*100</f>
        <v>13.398402839396628</v>
      </c>
      <c r="AA12" s="13">
        <f t="shared" ref="AA12:AA15" si="6">E12/SUM($C12:$G12)*100</f>
        <v>49.955634427684117</v>
      </c>
      <c r="AB12" s="36">
        <f t="shared" ref="AB12:AB15" si="7">F12/SUM($C12:$G12)*100</f>
        <v>6.2111801242236027</v>
      </c>
      <c r="AC12" s="83">
        <f t="shared" ref="AC12:AC15" si="8">G12/SUM($C12:$G12)*100</f>
        <v>23.602484472049689</v>
      </c>
      <c r="AD12" s="89">
        <f t="shared" ref="AD12:AD15" si="9">H12/SUM($H12:$L12)*100</f>
        <v>1.7746228926353149</v>
      </c>
      <c r="AE12" s="13">
        <f t="shared" ref="AE12:AE15" si="10">I12/SUM($H12:$L12)*100</f>
        <v>21.029281277728483</v>
      </c>
      <c r="AF12" s="13">
        <f t="shared" ref="AF12:AF15" si="11">J12/SUM($H12:$L12)*100</f>
        <v>48.003549245785273</v>
      </c>
      <c r="AG12" s="36">
        <f t="shared" ref="AG12:AG15" si="12">K12/SUM($H12:$L12)*100</f>
        <v>4.1703637976929899</v>
      </c>
      <c r="AH12" s="90">
        <f t="shared" ref="AH12:AH15" si="13">L12/SUM($H12:$L12)*100</f>
        <v>25.022182786157941</v>
      </c>
      <c r="AI12" s="97">
        <f t="shared" ref="AI12:AI15" si="14">M12/SUM($M12:$Q12)*100</f>
        <v>10.913930789707187</v>
      </c>
      <c r="AJ12" s="13">
        <f t="shared" ref="AJ12:AJ15" si="15">N12/SUM($M12:$Q12)*100</f>
        <v>20.940550133096718</v>
      </c>
      <c r="AK12" s="13">
        <f t="shared" ref="AK12:AK15" si="16">O12/SUM($M12:$Q12)*100</f>
        <v>42.236024844720497</v>
      </c>
      <c r="AL12" s="36">
        <f t="shared" ref="AL12:AL15" si="17">P12/SUM($M12:$Q12)*100</f>
        <v>4.0816326530612246</v>
      </c>
      <c r="AM12" s="98">
        <f t="shared" ref="AM12:AM15" si="18">Q12/SUM($M12:$Q12)*100</f>
        <v>21.827861579414375</v>
      </c>
      <c r="AN12" s="28">
        <f t="shared" ref="AN12:AN15" si="19">R12/SUM($R12:$V12)*100</f>
        <v>5.3238686779059448</v>
      </c>
      <c r="AO12" s="13">
        <f t="shared" ref="AO12:AO15" si="20">S12/SUM($R12:$V12)*100</f>
        <v>17.391304347826086</v>
      </c>
      <c r="AP12" s="13">
        <f t="shared" ref="AP12:AP15" si="21">T12/SUM($R12:$V12)*100</f>
        <v>35.314995563442771</v>
      </c>
      <c r="AQ12" s="13">
        <f t="shared" ref="AQ12:AQ15" si="22">U12/SUM($R12:$V12)*100</f>
        <v>4.5252883762200531</v>
      </c>
      <c r="AR12" s="13">
        <f t="shared" ref="AR12:AR15" si="23">V12/SUM($R12:$V12)*100</f>
        <v>37.444543034605147</v>
      </c>
    </row>
    <row r="13" spans="1:44" x14ac:dyDescent="0.25">
      <c r="B13" s="9" t="s">
        <v>7</v>
      </c>
      <c r="C13" s="10">
        <v>243</v>
      </c>
      <c r="D13" s="10">
        <v>290</v>
      </c>
      <c r="E13" s="10">
        <v>940</v>
      </c>
      <c r="F13" s="26">
        <v>94</v>
      </c>
      <c r="G13" s="54">
        <v>402</v>
      </c>
      <c r="H13" s="65">
        <v>86</v>
      </c>
      <c r="I13" s="10">
        <v>547</v>
      </c>
      <c r="J13" s="10">
        <v>821</v>
      </c>
      <c r="K13" s="26">
        <v>73</v>
      </c>
      <c r="L13" s="66">
        <v>442</v>
      </c>
      <c r="M13" s="77">
        <v>360</v>
      </c>
      <c r="N13" s="10">
        <v>392</v>
      </c>
      <c r="O13" s="10">
        <v>789</v>
      </c>
      <c r="P13" s="26">
        <v>63</v>
      </c>
      <c r="Q13" s="78">
        <v>365</v>
      </c>
      <c r="R13" s="30">
        <v>99</v>
      </c>
      <c r="S13" s="10">
        <v>314</v>
      </c>
      <c r="T13" s="10">
        <v>678</v>
      </c>
      <c r="U13" s="10">
        <v>91</v>
      </c>
      <c r="V13" s="10">
        <v>787</v>
      </c>
      <c r="X13" s="9" t="s">
        <v>7</v>
      </c>
      <c r="Y13" s="13">
        <f t="shared" si="4"/>
        <v>12.341289994921279</v>
      </c>
      <c r="Z13" s="13">
        <f t="shared" si="5"/>
        <v>14.728288471305232</v>
      </c>
      <c r="AA13" s="13">
        <f t="shared" si="6"/>
        <v>47.73996952767903</v>
      </c>
      <c r="AB13" s="36">
        <f t="shared" si="7"/>
        <v>4.7739969527679023</v>
      </c>
      <c r="AC13" s="83">
        <f t="shared" si="8"/>
        <v>20.416455053326562</v>
      </c>
      <c r="AD13" s="89">
        <f t="shared" si="9"/>
        <v>4.3676993397663786</v>
      </c>
      <c r="AE13" s="13">
        <f t="shared" si="10"/>
        <v>27.780599288979179</v>
      </c>
      <c r="AF13" s="13">
        <f t="shared" si="11"/>
        <v>41.696292534281362</v>
      </c>
      <c r="AG13" s="36">
        <f t="shared" si="12"/>
        <v>3.7074657186389035</v>
      </c>
      <c r="AH13" s="90">
        <f t="shared" si="13"/>
        <v>22.44794311833418</v>
      </c>
      <c r="AI13" s="97">
        <f t="shared" si="14"/>
        <v>18.283392585068562</v>
      </c>
      <c r="AJ13" s="13">
        <f t="shared" si="15"/>
        <v>19.908583037074656</v>
      </c>
      <c r="AK13" s="13">
        <f t="shared" si="16"/>
        <v>40.071102082275267</v>
      </c>
      <c r="AL13" s="36">
        <f t="shared" si="17"/>
        <v>3.1995937023869985</v>
      </c>
      <c r="AM13" s="98">
        <f t="shared" si="18"/>
        <v>18.537328593194516</v>
      </c>
      <c r="AN13" s="28">
        <f t="shared" si="19"/>
        <v>5.027932960893855</v>
      </c>
      <c r="AO13" s="13">
        <f t="shared" si="20"/>
        <v>15.947181310309801</v>
      </c>
      <c r="AP13" s="13">
        <f t="shared" si="21"/>
        <v>34.433722701879127</v>
      </c>
      <c r="AQ13" s="13">
        <f t="shared" si="22"/>
        <v>4.6216353478923313</v>
      </c>
      <c r="AR13" s="13">
        <f t="shared" si="23"/>
        <v>39.969527679024885</v>
      </c>
    </row>
    <row r="14" spans="1:44" x14ac:dyDescent="0.25">
      <c r="B14" s="9" t="s">
        <v>8</v>
      </c>
      <c r="C14" s="10">
        <v>301</v>
      </c>
      <c r="D14" s="10">
        <v>216</v>
      </c>
      <c r="E14" s="10">
        <v>789</v>
      </c>
      <c r="F14" s="26">
        <v>63</v>
      </c>
      <c r="G14" s="54">
        <v>319</v>
      </c>
      <c r="H14" s="65">
        <v>122</v>
      </c>
      <c r="I14" s="10">
        <v>466</v>
      </c>
      <c r="J14" s="10">
        <v>700</v>
      </c>
      <c r="K14" s="26">
        <v>59</v>
      </c>
      <c r="L14" s="66">
        <v>341</v>
      </c>
      <c r="M14" s="77">
        <v>272</v>
      </c>
      <c r="N14" s="10">
        <v>301</v>
      </c>
      <c r="O14" s="10">
        <v>746</v>
      </c>
      <c r="P14" s="26">
        <v>87</v>
      </c>
      <c r="Q14" s="78">
        <v>282</v>
      </c>
      <c r="R14" s="30">
        <v>91</v>
      </c>
      <c r="S14" s="10">
        <v>267</v>
      </c>
      <c r="T14" s="10">
        <v>578</v>
      </c>
      <c r="U14" s="10">
        <v>82</v>
      </c>
      <c r="V14" s="10">
        <v>670</v>
      </c>
      <c r="X14" s="9" t="s">
        <v>8</v>
      </c>
      <c r="Y14" s="13">
        <f t="shared" si="4"/>
        <v>17.83175355450237</v>
      </c>
      <c r="Z14" s="13">
        <f t="shared" si="5"/>
        <v>12.796208530805686</v>
      </c>
      <c r="AA14" s="13">
        <f t="shared" si="6"/>
        <v>46.741706161137444</v>
      </c>
      <c r="AB14" s="36">
        <f t="shared" si="7"/>
        <v>3.7322274881516586</v>
      </c>
      <c r="AC14" s="83">
        <f t="shared" si="8"/>
        <v>18.898104265402843</v>
      </c>
      <c r="AD14" s="89">
        <f t="shared" si="9"/>
        <v>7.2274881516587675</v>
      </c>
      <c r="AE14" s="13">
        <f t="shared" si="10"/>
        <v>27.606635071090047</v>
      </c>
      <c r="AF14" s="13">
        <f t="shared" si="11"/>
        <v>41.469194312796212</v>
      </c>
      <c r="AG14" s="36">
        <f t="shared" si="12"/>
        <v>3.4952606635071088</v>
      </c>
      <c r="AH14" s="90">
        <f t="shared" si="13"/>
        <v>20.201421800947866</v>
      </c>
      <c r="AI14" s="97">
        <f t="shared" si="14"/>
        <v>16.113744075829384</v>
      </c>
      <c r="AJ14" s="13">
        <f t="shared" si="15"/>
        <v>17.83175355450237</v>
      </c>
      <c r="AK14" s="13">
        <f t="shared" si="16"/>
        <v>44.194312796208528</v>
      </c>
      <c r="AL14" s="36">
        <f t="shared" si="17"/>
        <v>5.1540284360189572</v>
      </c>
      <c r="AM14" s="98">
        <f t="shared" si="18"/>
        <v>16.706161137440759</v>
      </c>
      <c r="AN14" s="28">
        <f t="shared" si="19"/>
        <v>5.390995260663507</v>
      </c>
      <c r="AO14" s="13">
        <f t="shared" si="20"/>
        <v>15.817535545023699</v>
      </c>
      <c r="AP14" s="13">
        <f t="shared" si="21"/>
        <v>34.241706161137444</v>
      </c>
      <c r="AQ14" s="13">
        <f t="shared" si="22"/>
        <v>4.8578199052132707</v>
      </c>
      <c r="AR14" s="13">
        <f t="shared" si="23"/>
        <v>39.691943127962084</v>
      </c>
    </row>
    <row r="15" spans="1:44" x14ac:dyDescent="0.25">
      <c r="B15" s="9" t="s">
        <v>9</v>
      </c>
      <c r="C15" s="10">
        <v>91</v>
      </c>
      <c r="D15" s="10">
        <v>101</v>
      </c>
      <c r="E15" s="10">
        <v>426</v>
      </c>
      <c r="F15" s="26">
        <v>50</v>
      </c>
      <c r="G15" s="54">
        <v>136</v>
      </c>
      <c r="H15" s="65">
        <v>33</v>
      </c>
      <c r="I15" s="10">
        <v>162</v>
      </c>
      <c r="J15" s="10">
        <v>415</v>
      </c>
      <c r="K15" s="26">
        <v>43</v>
      </c>
      <c r="L15" s="66">
        <v>151</v>
      </c>
      <c r="M15" s="77">
        <v>83</v>
      </c>
      <c r="N15" s="10">
        <v>176</v>
      </c>
      <c r="O15" s="10">
        <v>358</v>
      </c>
      <c r="P15" s="26">
        <v>56</v>
      </c>
      <c r="Q15" s="78">
        <v>131</v>
      </c>
      <c r="R15" s="30">
        <v>55</v>
      </c>
      <c r="S15" s="10">
        <v>138</v>
      </c>
      <c r="T15" s="10">
        <v>272</v>
      </c>
      <c r="U15" s="10">
        <v>44</v>
      </c>
      <c r="V15" s="10">
        <v>295</v>
      </c>
      <c r="X15" s="9" t="s">
        <v>9</v>
      </c>
      <c r="Y15" s="13">
        <f t="shared" si="4"/>
        <v>11.318407960199005</v>
      </c>
      <c r="Z15" s="13">
        <f t="shared" si="5"/>
        <v>12.562189054726369</v>
      </c>
      <c r="AA15" s="13">
        <f t="shared" si="6"/>
        <v>52.985074626865668</v>
      </c>
      <c r="AB15" s="36">
        <f t="shared" si="7"/>
        <v>6.2189054726368163</v>
      </c>
      <c r="AC15" s="83">
        <f t="shared" si="8"/>
        <v>16.915422885572141</v>
      </c>
      <c r="AD15" s="89">
        <f t="shared" si="9"/>
        <v>4.1044776119402986</v>
      </c>
      <c r="AE15" s="13">
        <f t="shared" si="10"/>
        <v>20.149253731343283</v>
      </c>
      <c r="AF15" s="13">
        <f t="shared" si="11"/>
        <v>51.616915422885569</v>
      </c>
      <c r="AG15" s="36">
        <f t="shared" si="12"/>
        <v>5.3482587064676617</v>
      </c>
      <c r="AH15" s="90">
        <f t="shared" si="13"/>
        <v>18.781094527363184</v>
      </c>
      <c r="AI15" s="97">
        <f t="shared" si="14"/>
        <v>10.323383084577115</v>
      </c>
      <c r="AJ15" s="13">
        <f t="shared" si="15"/>
        <v>21.890547263681594</v>
      </c>
      <c r="AK15" s="13">
        <f t="shared" si="16"/>
        <v>44.527363184079604</v>
      </c>
      <c r="AL15" s="36">
        <f t="shared" si="17"/>
        <v>6.9651741293532341</v>
      </c>
      <c r="AM15" s="98">
        <f t="shared" si="18"/>
        <v>16.293532338308459</v>
      </c>
      <c r="AN15" s="28">
        <f t="shared" si="19"/>
        <v>6.8407960199004965</v>
      </c>
      <c r="AO15" s="13">
        <f t="shared" si="20"/>
        <v>17.164179104477611</v>
      </c>
      <c r="AP15" s="13">
        <f t="shared" si="21"/>
        <v>33.830845771144283</v>
      </c>
      <c r="AQ15" s="13">
        <f t="shared" si="22"/>
        <v>5.4726368159203984</v>
      </c>
      <c r="AR15" s="13">
        <f t="shared" si="23"/>
        <v>36.691542288557216</v>
      </c>
    </row>
    <row r="16" spans="1:44" x14ac:dyDescent="0.25">
      <c r="B16" s="4" t="s">
        <v>53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75"/>
      <c r="N16" s="8"/>
      <c r="O16" s="8"/>
      <c r="P16" s="8"/>
      <c r="Q16" s="76"/>
      <c r="R16" s="8"/>
      <c r="S16" s="8"/>
      <c r="T16" s="8"/>
      <c r="U16" s="8"/>
      <c r="V16" s="8"/>
      <c r="X16" s="4" t="s">
        <v>53</v>
      </c>
      <c r="Y16" s="8"/>
      <c r="Z16" s="8"/>
      <c r="AA16" s="8"/>
      <c r="AB16" s="8"/>
      <c r="AC16" s="53"/>
      <c r="AD16" s="63"/>
      <c r="AE16" s="8"/>
      <c r="AF16" s="8"/>
      <c r="AG16" s="8"/>
      <c r="AH16" s="64"/>
      <c r="AI16" s="75"/>
      <c r="AJ16" s="8"/>
      <c r="AK16" s="8"/>
      <c r="AL16" s="8"/>
      <c r="AM16" s="76"/>
      <c r="AN16" s="8"/>
      <c r="AO16" s="8"/>
      <c r="AP16" s="8"/>
      <c r="AQ16" s="8"/>
      <c r="AR16" s="8"/>
    </row>
    <row r="17" spans="2:44" x14ac:dyDescent="0.25">
      <c r="B17" s="9" t="s">
        <v>46</v>
      </c>
      <c r="C17" s="10">
        <v>272</v>
      </c>
      <c r="D17" s="10">
        <v>224</v>
      </c>
      <c r="E17" s="10">
        <v>765</v>
      </c>
      <c r="F17" s="26">
        <v>71</v>
      </c>
      <c r="G17" s="54">
        <v>297</v>
      </c>
      <c r="H17" s="65">
        <v>96</v>
      </c>
      <c r="I17" s="10">
        <v>487</v>
      </c>
      <c r="J17" s="10">
        <v>696</v>
      </c>
      <c r="K17" s="26">
        <v>59</v>
      </c>
      <c r="L17" s="66">
        <v>291</v>
      </c>
      <c r="M17" s="77">
        <v>218</v>
      </c>
      <c r="N17" s="10">
        <v>288</v>
      </c>
      <c r="O17" s="10">
        <v>771</v>
      </c>
      <c r="P17" s="26">
        <v>85</v>
      </c>
      <c r="Q17" s="78">
        <v>267</v>
      </c>
      <c r="R17" s="30">
        <v>81</v>
      </c>
      <c r="S17" s="10">
        <v>279</v>
      </c>
      <c r="T17" s="10">
        <v>577</v>
      </c>
      <c r="U17" s="10">
        <v>68</v>
      </c>
      <c r="V17" s="10">
        <v>624</v>
      </c>
      <c r="X17" s="9" t="s">
        <v>46</v>
      </c>
      <c r="Y17" s="13">
        <f t="shared" ref="Y17:Y23" si="24">C17/SUM($C17:$G17)*100</f>
        <v>16.697360343769184</v>
      </c>
      <c r="Z17" s="13">
        <f t="shared" ref="Z17:Z23" si="25">D17/SUM($C17:$G17)*100</f>
        <v>13.750767341927563</v>
      </c>
      <c r="AA17" s="13">
        <f t="shared" ref="AA17:AA23" si="26">E17/SUM($C17:$G17)*100</f>
        <v>46.961325966850829</v>
      </c>
      <c r="AB17" s="36">
        <f t="shared" ref="AB17:AB23" si="27">F17/SUM($C17:$G17)*100</f>
        <v>4.3585021485573971</v>
      </c>
      <c r="AC17" s="83">
        <f t="shared" ref="AC17:AC23" si="28">G17/SUM($C17:$G17)*100</f>
        <v>18.232044198895029</v>
      </c>
      <c r="AD17" s="89">
        <f t="shared" ref="AD17:AD23" si="29">H17/SUM($H17:$L17)*100</f>
        <v>5.8931860036832413</v>
      </c>
      <c r="AE17" s="13">
        <f t="shared" ref="AE17:AE23" si="30">I17/SUM($H17:$L17)*100</f>
        <v>29.895641497851443</v>
      </c>
      <c r="AF17" s="13">
        <f t="shared" ref="AF17:AF23" si="31">J17/SUM($H17:$L17)*100</f>
        <v>42.7255985267035</v>
      </c>
      <c r="AG17" s="36">
        <f t="shared" ref="AG17:AG23" si="32">K17/SUM($H17:$L17)*100</f>
        <v>3.6218538980969917</v>
      </c>
      <c r="AH17" s="90">
        <f t="shared" ref="AH17:AH23" si="33">L17/SUM($H17:$L17)*100</f>
        <v>17.863720073664823</v>
      </c>
      <c r="AI17" s="97">
        <f t="shared" ref="AI17:AI23" si="34">M17/SUM($M17:$Q17)*100</f>
        <v>13.382443216697359</v>
      </c>
      <c r="AJ17" s="13">
        <f t="shared" ref="AJ17:AJ23" si="35">N17/SUM($M17:$Q17)*100</f>
        <v>17.679558011049721</v>
      </c>
      <c r="AK17" s="13">
        <f t="shared" ref="AK17:AK23" si="36">O17/SUM($M17:$Q17)*100</f>
        <v>47.329650092081032</v>
      </c>
      <c r="AL17" s="36">
        <f t="shared" ref="AL17:AL23" si="37">P17/SUM($M17:$Q17)*100</f>
        <v>5.2179251074278694</v>
      </c>
      <c r="AM17" s="98">
        <f t="shared" ref="AM17:AM23" si="38">Q17/SUM($M17:$Q17)*100</f>
        <v>16.390423572744016</v>
      </c>
      <c r="AN17" s="28">
        <f t="shared" ref="AN17:AN23" si="39">R17/SUM($R17:$V17)*100</f>
        <v>4.972375690607735</v>
      </c>
      <c r="AO17" s="13">
        <f t="shared" ref="AO17:AO23" si="40">S17/SUM($R17:$V17)*100</f>
        <v>17.127071823204421</v>
      </c>
      <c r="AP17" s="13">
        <f t="shared" ref="AP17:AP23" si="41">T17/SUM($R17:$V17)*100</f>
        <v>35.420503376304481</v>
      </c>
      <c r="AQ17" s="13">
        <f t="shared" ref="AQ17:AQ23" si="42">U17/SUM($R17:$V17)*100</f>
        <v>4.1743400859422959</v>
      </c>
      <c r="AR17" s="13">
        <f t="shared" ref="AR17:AR23" si="43">V17/SUM($R17:$V17)*100</f>
        <v>38.30570902394107</v>
      </c>
    </row>
    <row r="18" spans="2:44" x14ac:dyDescent="0.25">
      <c r="B18" s="9" t="s">
        <v>47</v>
      </c>
      <c r="C18" s="10">
        <v>51</v>
      </c>
      <c r="D18" s="10">
        <v>70</v>
      </c>
      <c r="E18" s="10">
        <v>330</v>
      </c>
      <c r="F18" s="26">
        <v>35</v>
      </c>
      <c r="G18" s="54">
        <v>130</v>
      </c>
      <c r="H18" s="65">
        <v>12</v>
      </c>
      <c r="I18" s="10">
        <v>120</v>
      </c>
      <c r="J18" s="10">
        <v>295</v>
      </c>
      <c r="K18" s="26">
        <v>31</v>
      </c>
      <c r="L18" s="66">
        <v>158</v>
      </c>
      <c r="M18" s="77">
        <v>68</v>
      </c>
      <c r="N18" s="10">
        <v>108</v>
      </c>
      <c r="O18" s="10">
        <v>270</v>
      </c>
      <c r="P18" s="26">
        <v>35</v>
      </c>
      <c r="Q18" s="78">
        <v>135</v>
      </c>
      <c r="R18" s="30">
        <v>17</v>
      </c>
      <c r="S18" s="10">
        <v>65</v>
      </c>
      <c r="T18" s="10">
        <v>251</v>
      </c>
      <c r="U18" s="10">
        <v>38</v>
      </c>
      <c r="V18" s="10">
        <v>245</v>
      </c>
      <c r="X18" s="9" t="s">
        <v>47</v>
      </c>
      <c r="Y18" s="13">
        <f t="shared" si="24"/>
        <v>8.279220779220779</v>
      </c>
      <c r="Z18" s="13">
        <f t="shared" si="25"/>
        <v>11.363636363636363</v>
      </c>
      <c r="AA18" s="13">
        <f t="shared" si="26"/>
        <v>53.571428571428569</v>
      </c>
      <c r="AB18" s="36">
        <f t="shared" si="27"/>
        <v>5.6818181818181817</v>
      </c>
      <c r="AC18" s="83">
        <f t="shared" si="28"/>
        <v>21.103896103896101</v>
      </c>
      <c r="AD18" s="89">
        <f t="shared" si="29"/>
        <v>1.948051948051948</v>
      </c>
      <c r="AE18" s="13">
        <f t="shared" si="30"/>
        <v>19.480519480519483</v>
      </c>
      <c r="AF18" s="13">
        <f t="shared" si="31"/>
        <v>47.88961038961039</v>
      </c>
      <c r="AG18" s="36">
        <f t="shared" si="32"/>
        <v>5.0324675324675328</v>
      </c>
      <c r="AH18" s="90">
        <f t="shared" si="33"/>
        <v>25.649350649350648</v>
      </c>
      <c r="AI18" s="97">
        <f t="shared" si="34"/>
        <v>11.038961038961039</v>
      </c>
      <c r="AJ18" s="13">
        <f t="shared" si="35"/>
        <v>17.532467532467532</v>
      </c>
      <c r="AK18" s="13">
        <f t="shared" si="36"/>
        <v>43.831168831168831</v>
      </c>
      <c r="AL18" s="36">
        <f t="shared" si="37"/>
        <v>5.6818181818181817</v>
      </c>
      <c r="AM18" s="98">
        <f t="shared" si="38"/>
        <v>21.915584415584416</v>
      </c>
      <c r="AN18" s="28">
        <f t="shared" si="39"/>
        <v>2.7597402597402598</v>
      </c>
      <c r="AO18" s="13">
        <f t="shared" si="40"/>
        <v>10.551948051948051</v>
      </c>
      <c r="AP18" s="13">
        <f t="shared" si="41"/>
        <v>40.746753246753251</v>
      </c>
      <c r="AQ18" s="13">
        <f t="shared" si="42"/>
        <v>6.1688311688311686</v>
      </c>
      <c r="AR18" s="13">
        <f t="shared" si="43"/>
        <v>39.772727272727273</v>
      </c>
    </row>
    <row r="19" spans="2:44" x14ac:dyDescent="0.25">
      <c r="B19" s="9" t="s">
        <v>48</v>
      </c>
      <c r="C19" s="10">
        <v>189</v>
      </c>
      <c r="D19" s="10">
        <v>226</v>
      </c>
      <c r="E19" s="10">
        <v>870</v>
      </c>
      <c r="F19" s="26">
        <v>88</v>
      </c>
      <c r="G19" s="54">
        <v>325</v>
      </c>
      <c r="H19" s="65">
        <v>81</v>
      </c>
      <c r="I19" s="10">
        <v>386</v>
      </c>
      <c r="J19" s="10">
        <v>800</v>
      </c>
      <c r="K19" s="26">
        <v>67</v>
      </c>
      <c r="L19" s="66">
        <v>364</v>
      </c>
      <c r="M19" s="77">
        <v>264</v>
      </c>
      <c r="N19" s="10">
        <v>316</v>
      </c>
      <c r="O19" s="10">
        <v>748</v>
      </c>
      <c r="P19" s="26">
        <v>66</v>
      </c>
      <c r="Q19" s="78">
        <v>304</v>
      </c>
      <c r="R19" s="30">
        <v>103</v>
      </c>
      <c r="S19" s="10">
        <v>256</v>
      </c>
      <c r="T19" s="10">
        <v>614</v>
      </c>
      <c r="U19" s="10">
        <v>78</v>
      </c>
      <c r="V19" s="10">
        <v>647</v>
      </c>
      <c r="X19" s="9" t="s">
        <v>48</v>
      </c>
      <c r="Y19" s="13">
        <f t="shared" si="24"/>
        <v>11.130742049469964</v>
      </c>
      <c r="Z19" s="13">
        <f t="shared" si="25"/>
        <v>13.309776207302709</v>
      </c>
      <c r="AA19" s="13">
        <f t="shared" si="26"/>
        <v>51.236749116607768</v>
      </c>
      <c r="AB19" s="36">
        <f t="shared" si="27"/>
        <v>5.1825677267373385</v>
      </c>
      <c r="AC19" s="83">
        <f t="shared" si="28"/>
        <v>19.140164899882215</v>
      </c>
      <c r="AD19" s="89">
        <f t="shared" si="29"/>
        <v>4.7703180212014136</v>
      </c>
      <c r="AE19" s="13">
        <f t="shared" si="30"/>
        <v>22.732626619552416</v>
      </c>
      <c r="AF19" s="13">
        <f t="shared" si="31"/>
        <v>47.114252061248528</v>
      </c>
      <c r="AG19" s="36">
        <f t="shared" si="32"/>
        <v>3.9458186101295647</v>
      </c>
      <c r="AH19" s="90">
        <f t="shared" si="33"/>
        <v>21.43698468786808</v>
      </c>
      <c r="AI19" s="97">
        <f t="shared" si="34"/>
        <v>15.547703180212014</v>
      </c>
      <c r="AJ19" s="13">
        <f t="shared" si="35"/>
        <v>18.610129564193166</v>
      </c>
      <c r="AK19" s="13">
        <f t="shared" si="36"/>
        <v>44.051825677267374</v>
      </c>
      <c r="AL19" s="36">
        <f t="shared" si="37"/>
        <v>3.8869257950530036</v>
      </c>
      <c r="AM19" s="98">
        <f t="shared" si="38"/>
        <v>17.90341578327444</v>
      </c>
      <c r="AN19" s="28">
        <f t="shared" si="39"/>
        <v>6.0659599528857484</v>
      </c>
      <c r="AO19" s="13">
        <f t="shared" si="40"/>
        <v>15.076560659599528</v>
      </c>
      <c r="AP19" s="13">
        <f t="shared" si="41"/>
        <v>36.160188457008246</v>
      </c>
      <c r="AQ19" s="13">
        <f t="shared" si="42"/>
        <v>4.5936395759717312</v>
      </c>
      <c r="AR19" s="13">
        <f t="shared" si="43"/>
        <v>38.103651354534747</v>
      </c>
    </row>
    <row r="20" spans="2:44" x14ac:dyDescent="0.25">
      <c r="B20" s="9" t="s">
        <v>49</v>
      </c>
      <c r="C20" s="10">
        <v>26</v>
      </c>
      <c r="D20" s="10">
        <v>27</v>
      </c>
      <c r="E20" s="10">
        <v>82</v>
      </c>
      <c r="F20" s="26">
        <v>13</v>
      </c>
      <c r="G20" s="54">
        <v>36</v>
      </c>
      <c r="H20" s="65">
        <v>3</v>
      </c>
      <c r="I20" s="10">
        <v>49</v>
      </c>
      <c r="J20" s="10">
        <v>78</v>
      </c>
      <c r="K20" s="26">
        <v>9</v>
      </c>
      <c r="L20" s="66">
        <v>45</v>
      </c>
      <c r="M20" s="77">
        <v>27</v>
      </c>
      <c r="N20" s="10">
        <v>43</v>
      </c>
      <c r="O20" s="10">
        <v>77</v>
      </c>
      <c r="P20" s="26">
        <v>12</v>
      </c>
      <c r="Q20" s="78">
        <v>25</v>
      </c>
      <c r="R20" s="30">
        <v>13</v>
      </c>
      <c r="S20" s="10">
        <v>31</v>
      </c>
      <c r="T20" s="10">
        <v>57</v>
      </c>
      <c r="U20" s="10">
        <v>7</v>
      </c>
      <c r="V20" s="10">
        <v>76</v>
      </c>
      <c r="X20" s="9" t="s">
        <v>49</v>
      </c>
      <c r="Y20" s="13">
        <f t="shared" si="24"/>
        <v>14.130434782608695</v>
      </c>
      <c r="Z20" s="13">
        <f t="shared" si="25"/>
        <v>14.673913043478262</v>
      </c>
      <c r="AA20" s="13">
        <f t="shared" si="26"/>
        <v>44.565217391304344</v>
      </c>
      <c r="AB20" s="36">
        <f t="shared" si="27"/>
        <v>7.0652173913043477</v>
      </c>
      <c r="AC20" s="83">
        <f t="shared" si="28"/>
        <v>19.565217391304348</v>
      </c>
      <c r="AD20" s="89">
        <f t="shared" si="29"/>
        <v>1.6304347826086956</v>
      </c>
      <c r="AE20" s="13">
        <f t="shared" si="30"/>
        <v>26.630434782608699</v>
      </c>
      <c r="AF20" s="13">
        <f t="shared" si="31"/>
        <v>42.391304347826086</v>
      </c>
      <c r="AG20" s="36">
        <f t="shared" si="32"/>
        <v>4.8913043478260869</v>
      </c>
      <c r="AH20" s="90">
        <f t="shared" si="33"/>
        <v>24.456521739130434</v>
      </c>
      <c r="AI20" s="97">
        <f t="shared" si="34"/>
        <v>14.673913043478262</v>
      </c>
      <c r="AJ20" s="13">
        <f t="shared" si="35"/>
        <v>23.369565217391305</v>
      </c>
      <c r="AK20" s="13">
        <f t="shared" si="36"/>
        <v>41.847826086956523</v>
      </c>
      <c r="AL20" s="36">
        <f t="shared" si="37"/>
        <v>6.5217391304347823</v>
      </c>
      <c r="AM20" s="98">
        <f t="shared" si="38"/>
        <v>13.586956521739129</v>
      </c>
      <c r="AN20" s="28">
        <f t="shared" si="39"/>
        <v>7.0652173913043477</v>
      </c>
      <c r="AO20" s="13">
        <f t="shared" si="40"/>
        <v>16.847826086956523</v>
      </c>
      <c r="AP20" s="13">
        <f t="shared" si="41"/>
        <v>30.978260869565215</v>
      </c>
      <c r="AQ20" s="13">
        <f t="shared" si="42"/>
        <v>3.804347826086957</v>
      </c>
      <c r="AR20" s="13">
        <f t="shared" si="43"/>
        <v>41.304347826086953</v>
      </c>
    </row>
    <row r="21" spans="2:44" x14ac:dyDescent="0.25">
      <c r="B21" s="9" t="s">
        <v>50</v>
      </c>
      <c r="C21" s="10">
        <v>53</v>
      </c>
      <c r="D21" s="10">
        <v>59</v>
      </c>
      <c r="E21" s="10">
        <v>103</v>
      </c>
      <c r="F21" s="26">
        <v>15</v>
      </c>
      <c r="G21" s="54">
        <v>102</v>
      </c>
      <c r="H21" s="65">
        <v>40</v>
      </c>
      <c r="I21" s="10">
        <v>98</v>
      </c>
      <c r="J21" s="10">
        <v>82</v>
      </c>
      <c r="K21" s="26">
        <v>8</v>
      </c>
      <c r="L21" s="66">
        <v>104</v>
      </c>
      <c r="M21" s="77">
        <v>70</v>
      </c>
      <c r="N21" s="10">
        <v>85</v>
      </c>
      <c r="O21" s="10">
        <v>76</v>
      </c>
      <c r="P21" s="26">
        <v>11</v>
      </c>
      <c r="Q21" s="78">
        <v>90</v>
      </c>
      <c r="R21" s="30">
        <v>27</v>
      </c>
      <c r="S21" s="10">
        <v>75</v>
      </c>
      <c r="T21" s="10">
        <v>61</v>
      </c>
      <c r="U21" s="10">
        <v>20</v>
      </c>
      <c r="V21" s="10">
        <v>149</v>
      </c>
      <c r="X21" s="9" t="s">
        <v>50</v>
      </c>
      <c r="Y21" s="13">
        <f t="shared" si="24"/>
        <v>15.963855421686745</v>
      </c>
      <c r="Z21" s="13">
        <f t="shared" si="25"/>
        <v>17.771084337349397</v>
      </c>
      <c r="AA21" s="13">
        <f t="shared" si="26"/>
        <v>31.024096385542173</v>
      </c>
      <c r="AB21" s="36">
        <f t="shared" si="27"/>
        <v>4.5180722891566267</v>
      </c>
      <c r="AC21" s="83">
        <f t="shared" si="28"/>
        <v>30.722891566265059</v>
      </c>
      <c r="AD21" s="89">
        <f t="shared" si="29"/>
        <v>12.048192771084338</v>
      </c>
      <c r="AE21" s="13">
        <f t="shared" si="30"/>
        <v>29.518072289156628</v>
      </c>
      <c r="AF21" s="13">
        <f t="shared" si="31"/>
        <v>24.69879518072289</v>
      </c>
      <c r="AG21" s="36">
        <f t="shared" si="32"/>
        <v>2.4096385542168677</v>
      </c>
      <c r="AH21" s="90">
        <f t="shared" si="33"/>
        <v>31.325301204819279</v>
      </c>
      <c r="AI21" s="97">
        <f t="shared" si="34"/>
        <v>21.084337349397593</v>
      </c>
      <c r="AJ21" s="13">
        <f t="shared" si="35"/>
        <v>25.602409638554217</v>
      </c>
      <c r="AK21" s="13">
        <f t="shared" si="36"/>
        <v>22.891566265060241</v>
      </c>
      <c r="AL21" s="36">
        <f t="shared" si="37"/>
        <v>3.3132530120481931</v>
      </c>
      <c r="AM21" s="98">
        <f>Q21/SUM($M21:$Q21)*100</f>
        <v>27.108433734939759</v>
      </c>
      <c r="AN21" s="28">
        <f t="shared" si="39"/>
        <v>8.1325301204819276</v>
      </c>
      <c r="AO21" s="13">
        <f t="shared" si="40"/>
        <v>22.590361445783135</v>
      </c>
      <c r="AP21" s="13">
        <f t="shared" si="41"/>
        <v>18.373493975903614</v>
      </c>
      <c r="AQ21" s="13">
        <f t="shared" si="42"/>
        <v>6.024096385542169</v>
      </c>
      <c r="AR21" s="13">
        <f t="shared" si="43"/>
        <v>44.879518072289152</v>
      </c>
    </row>
    <row r="22" spans="2:44" x14ac:dyDescent="0.25">
      <c r="B22" s="9" t="s">
        <v>51</v>
      </c>
      <c r="C22" s="10">
        <v>20</v>
      </c>
      <c r="D22" s="10">
        <v>22</v>
      </c>
      <c r="E22" s="10">
        <v>124</v>
      </c>
      <c r="F22" s="26">
        <v>10</v>
      </c>
      <c r="G22" s="54">
        <v>52</v>
      </c>
      <c r="H22" s="65">
        <v>2</v>
      </c>
      <c r="I22" s="10">
        <v>52</v>
      </c>
      <c r="J22" s="10">
        <v>111</v>
      </c>
      <c r="K22" s="26">
        <v>11</v>
      </c>
      <c r="L22" s="66">
        <v>52</v>
      </c>
      <c r="M22" s="77">
        <v>43</v>
      </c>
      <c r="N22" s="10">
        <v>49</v>
      </c>
      <c r="O22" s="10">
        <v>89</v>
      </c>
      <c r="P22" s="26">
        <v>8</v>
      </c>
      <c r="Q22" s="78">
        <v>39</v>
      </c>
      <c r="R22" s="30">
        <v>10</v>
      </c>
      <c r="S22" s="10">
        <v>36</v>
      </c>
      <c r="T22" s="10">
        <v>75</v>
      </c>
      <c r="U22" s="10">
        <v>16</v>
      </c>
      <c r="V22" s="10">
        <v>91</v>
      </c>
      <c r="X22" s="9" t="s">
        <v>51</v>
      </c>
      <c r="Y22" s="13">
        <f t="shared" si="24"/>
        <v>8.7719298245614024</v>
      </c>
      <c r="Z22" s="13">
        <f t="shared" si="25"/>
        <v>9.6491228070175428</v>
      </c>
      <c r="AA22" s="13">
        <f t="shared" si="26"/>
        <v>54.385964912280706</v>
      </c>
      <c r="AB22" s="36">
        <f t="shared" si="27"/>
        <v>4.3859649122807012</v>
      </c>
      <c r="AC22" s="83">
        <f t="shared" si="28"/>
        <v>22.807017543859647</v>
      </c>
      <c r="AD22" s="89">
        <f t="shared" si="29"/>
        <v>0.8771929824561403</v>
      </c>
      <c r="AE22" s="13">
        <f t="shared" si="30"/>
        <v>22.807017543859647</v>
      </c>
      <c r="AF22" s="13">
        <f t="shared" si="31"/>
        <v>48.684210526315788</v>
      </c>
      <c r="AG22" s="36">
        <f t="shared" si="32"/>
        <v>4.8245614035087714</v>
      </c>
      <c r="AH22" s="90">
        <f t="shared" si="33"/>
        <v>22.807017543859647</v>
      </c>
      <c r="AI22" s="97">
        <f t="shared" si="34"/>
        <v>18.859649122807017</v>
      </c>
      <c r="AJ22" s="13">
        <f t="shared" si="35"/>
        <v>21.491228070175438</v>
      </c>
      <c r="AK22" s="13">
        <f t="shared" si="36"/>
        <v>39.035087719298247</v>
      </c>
      <c r="AL22" s="36">
        <f t="shared" si="37"/>
        <v>3.5087719298245612</v>
      </c>
      <c r="AM22" s="98">
        <f t="shared" si="38"/>
        <v>17.105263157894736</v>
      </c>
      <c r="AN22" s="28">
        <f t="shared" si="39"/>
        <v>4.3859649122807012</v>
      </c>
      <c r="AO22" s="13">
        <f t="shared" si="40"/>
        <v>15.789473684210526</v>
      </c>
      <c r="AP22" s="13">
        <f t="shared" si="41"/>
        <v>32.894736842105267</v>
      </c>
      <c r="AQ22" s="13">
        <f t="shared" si="42"/>
        <v>7.0175438596491224</v>
      </c>
      <c r="AR22" s="13">
        <f t="shared" si="43"/>
        <v>39.912280701754391</v>
      </c>
    </row>
    <row r="23" spans="2:44" x14ac:dyDescent="0.25">
      <c r="B23" s="9" t="s">
        <v>52</v>
      </c>
      <c r="C23" s="10">
        <v>101</v>
      </c>
      <c r="D23" s="10">
        <v>130</v>
      </c>
      <c r="E23" s="10">
        <v>444</v>
      </c>
      <c r="F23" s="26">
        <v>45</v>
      </c>
      <c r="G23" s="54">
        <v>181</v>
      </c>
      <c r="H23" s="65">
        <v>27</v>
      </c>
      <c r="I23" s="10">
        <v>220</v>
      </c>
      <c r="J23" s="10">
        <v>415</v>
      </c>
      <c r="K23" s="26">
        <v>37</v>
      </c>
      <c r="L23" s="66">
        <v>202</v>
      </c>
      <c r="M23" s="77">
        <v>148</v>
      </c>
      <c r="N23" s="10">
        <v>216</v>
      </c>
      <c r="O23" s="10">
        <v>338</v>
      </c>
      <c r="P23" s="26">
        <v>35</v>
      </c>
      <c r="Q23" s="78">
        <v>164</v>
      </c>
      <c r="R23" s="30">
        <v>54</v>
      </c>
      <c r="S23" s="10">
        <v>173</v>
      </c>
      <c r="T23" s="10">
        <v>291</v>
      </c>
      <c r="U23" s="10">
        <v>41</v>
      </c>
      <c r="V23" s="10">
        <v>342</v>
      </c>
      <c r="X23" s="9" t="s">
        <v>52</v>
      </c>
      <c r="Y23" s="13">
        <f t="shared" si="24"/>
        <v>11.20976692563818</v>
      </c>
      <c r="Z23" s="13">
        <f t="shared" si="25"/>
        <v>14.428412874583795</v>
      </c>
      <c r="AA23" s="13">
        <f t="shared" si="26"/>
        <v>49.278579356270811</v>
      </c>
      <c r="AB23" s="36">
        <f t="shared" si="27"/>
        <v>4.9944506104328523</v>
      </c>
      <c r="AC23" s="83">
        <f t="shared" si="28"/>
        <v>20.088790233074359</v>
      </c>
      <c r="AD23" s="89">
        <f t="shared" si="29"/>
        <v>2.9966703662597114</v>
      </c>
      <c r="AE23" s="13">
        <f t="shared" si="30"/>
        <v>24.417314095449498</v>
      </c>
      <c r="AF23" s="13">
        <f t="shared" si="31"/>
        <v>46.05993340732519</v>
      </c>
      <c r="AG23" s="36">
        <f t="shared" si="32"/>
        <v>4.1065482796892345</v>
      </c>
      <c r="AH23" s="90">
        <f t="shared" si="33"/>
        <v>22.419533851276359</v>
      </c>
      <c r="AI23" s="97">
        <f t="shared" si="34"/>
        <v>16.426193118756938</v>
      </c>
      <c r="AJ23" s="13">
        <f t="shared" si="35"/>
        <v>23.973362930077691</v>
      </c>
      <c r="AK23" s="13">
        <f t="shared" si="36"/>
        <v>37.513873473917869</v>
      </c>
      <c r="AL23" s="36">
        <f t="shared" si="37"/>
        <v>3.8845726970033292</v>
      </c>
      <c r="AM23" s="98">
        <f t="shared" si="38"/>
        <v>18.201997780244174</v>
      </c>
      <c r="AN23" s="28">
        <f t="shared" si="39"/>
        <v>5.9933407325194228</v>
      </c>
      <c r="AO23" s="13">
        <f t="shared" si="40"/>
        <v>19.200887902330741</v>
      </c>
      <c r="AP23" s="13">
        <f t="shared" si="41"/>
        <v>32.297447280799112</v>
      </c>
      <c r="AQ23" s="13">
        <f t="shared" si="42"/>
        <v>4.5504994450610434</v>
      </c>
      <c r="AR23" s="13">
        <f t="shared" si="43"/>
        <v>37.957824639289676</v>
      </c>
    </row>
    <row r="24" spans="2:44" x14ac:dyDescent="0.25">
      <c r="B24" s="4" t="s">
        <v>83</v>
      </c>
      <c r="C24" s="19"/>
      <c r="D24" s="19"/>
      <c r="E24" s="19"/>
      <c r="F24" s="55"/>
      <c r="G24" s="56"/>
      <c r="H24" s="67"/>
      <c r="I24" s="55"/>
      <c r="J24" s="4"/>
      <c r="K24" s="19"/>
      <c r="L24" s="231"/>
      <c r="M24" s="232"/>
      <c r="N24" s="55"/>
      <c r="O24" s="4"/>
      <c r="P24" s="4"/>
      <c r="Q24" s="99"/>
      <c r="X24" s="4" t="s">
        <v>83</v>
      </c>
      <c r="Y24" s="19"/>
      <c r="Z24" s="19"/>
      <c r="AA24" s="19"/>
      <c r="AB24" s="55"/>
      <c r="AC24" s="56"/>
      <c r="AD24" s="67"/>
      <c r="AE24" s="55"/>
      <c r="AF24" s="4"/>
      <c r="AG24" s="19"/>
      <c r="AH24" s="231"/>
      <c r="AI24" s="232"/>
      <c r="AJ24" s="55"/>
      <c r="AK24" s="4"/>
      <c r="AL24" s="4"/>
      <c r="AM24" s="99"/>
    </row>
    <row r="25" spans="2:44" x14ac:dyDescent="0.25">
      <c r="B25" s="9" t="s">
        <v>84</v>
      </c>
      <c r="C25" s="10">
        <v>450</v>
      </c>
      <c r="D25" s="10">
        <v>561</v>
      </c>
      <c r="E25" s="10">
        <v>2002</v>
      </c>
      <c r="F25" s="26">
        <v>203</v>
      </c>
      <c r="G25" s="54">
        <v>844</v>
      </c>
      <c r="H25" s="65">
        <v>164</v>
      </c>
      <c r="I25" s="10">
        <v>963</v>
      </c>
      <c r="J25" s="10">
        <v>1842</v>
      </c>
      <c r="K25" s="26">
        <v>158</v>
      </c>
      <c r="L25" s="66">
        <v>933</v>
      </c>
      <c r="M25" s="77">
        <v>624</v>
      </c>
      <c r="N25" s="10">
        <v>814</v>
      </c>
      <c r="O25" s="10">
        <v>1671</v>
      </c>
      <c r="P25" s="26">
        <v>170</v>
      </c>
      <c r="Q25" s="78">
        <v>781</v>
      </c>
      <c r="R25" s="30">
        <v>225</v>
      </c>
      <c r="S25" s="10">
        <v>653</v>
      </c>
      <c r="T25" s="10">
        <v>1414</v>
      </c>
      <c r="U25" s="10">
        <v>200</v>
      </c>
      <c r="V25" s="10">
        <v>1568</v>
      </c>
      <c r="X25" s="9" t="s">
        <v>84</v>
      </c>
      <c r="Y25" s="40">
        <f t="shared" ref="Y25:Y26" si="44">C25/SUM($C25:$G25)*100</f>
        <v>11.083743842364532</v>
      </c>
      <c r="Z25" s="40">
        <f t="shared" ref="Z25:Z26" si="45">D25/SUM($C25:$G25)*100</f>
        <v>13.817733990147781</v>
      </c>
      <c r="AA25" s="40">
        <f t="shared" ref="AA25:AA26" si="46">E25/SUM($C25:$G25)*100</f>
        <v>49.310344827586206</v>
      </c>
      <c r="AB25" s="43">
        <f t="shared" ref="AB25:AB26" si="47">F25/SUM($C25:$G25)*100</f>
        <v>5</v>
      </c>
      <c r="AC25" s="100">
        <f t="shared" ref="AC25:AC26" si="48">G25/SUM($C25:$G25)*100</f>
        <v>20.788177339901477</v>
      </c>
      <c r="AD25" s="233">
        <f t="shared" ref="AD25:AD26" si="49">H25/SUM($H25:$L25)*100</f>
        <v>4.0394088669950738</v>
      </c>
      <c r="AE25" s="40">
        <f t="shared" ref="AE25:AE26" si="50">I25/SUM($H25:$L25)*100</f>
        <v>23.7192118226601</v>
      </c>
      <c r="AF25" s="40">
        <f t="shared" ref="AF25:AF26" si="51">J25/SUM($H25:$L25)*100</f>
        <v>45.369458128078819</v>
      </c>
      <c r="AG25" s="43">
        <f t="shared" ref="AG25:AG26" si="52">K25/SUM($H25:$L25)*100</f>
        <v>3.8916256157635472</v>
      </c>
      <c r="AH25" s="234">
        <f t="shared" ref="AH25:AH26" si="53">L25/SUM($H25:$L25)*100</f>
        <v>22.980295566502463</v>
      </c>
      <c r="AI25" s="235">
        <f t="shared" ref="AI25:AI26" si="54">M25/SUM($M25:$Q25)*100</f>
        <v>15.369458128078817</v>
      </c>
      <c r="AJ25" s="40">
        <f t="shared" ref="AJ25:AJ26" si="55">N25/SUM($M25:$Q25)*100</f>
        <v>20.04926108374384</v>
      </c>
      <c r="AK25" s="40">
        <f t="shared" ref="AK25:AK26" si="56">O25/SUM($M25:$Q25)*100</f>
        <v>41.157635467980299</v>
      </c>
      <c r="AL25" s="43">
        <f t="shared" ref="AL25:AL26" si="57">P25/SUM($M25:$Q25)*100</f>
        <v>4.1871921182266005</v>
      </c>
      <c r="AM25" s="236">
        <f t="shared" ref="AM25:AM26" si="58">Q25/SUM($M25:$Q25)*100</f>
        <v>19.236453201970445</v>
      </c>
      <c r="AN25" s="42">
        <f t="shared" ref="AN25:AN26" si="59">R25/SUM($R25:$V25)*100</f>
        <v>5.541871921182266</v>
      </c>
      <c r="AO25" s="40">
        <f t="shared" ref="AO25:AO26" si="60">S25/SUM($R25:$V25)*100</f>
        <v>16.08374384236453</v>
      </c>
      <c r="AP25" s="40">
        <f t="shared" ref="AP25:AP26" si="61">T25/SUM($R25:$V25)*100</f>
        <v>34.827586206896548</v>
      </c>
      <c r="AQ25" s="40">
        <f t="shared" ref="AQ25:AQ26" si="62">U25/SUM($R25:$V25)*100</f>
        <v>4.9261083743842367</v>
      </c>
      <c r="AR25" s="40">
        <f t="shared" ref="AR25:AR26" si="63">V25/SUM($R25:$V25)*100</f>
        <v>38.620689655172413</v>
      </c>
    </row>
    <row r="26" spans="2:44" x14ac:dyDescent="0.25">
      <c r="B26" s="9" t="s">
        <v>85</v>
      </c>
      <c r="C26" s="10">
        <v>262</v>
      </c>
      <c r="D26" s="10">
        <v>197</v>
      </c>
      <c r="E26" s="10">
        <v>716</v>
      </c>
      <c r="F26" s="26">
        <v>74</v>
      </c>
      <c r="G26" s="54">
        <v>279</v>
      </c>
      <c r="H26" s="65">
        <v>97</v>
      </c>
      <c r="I26" s="10">
        <v>449</v>
      </c>
      <c r="J26" s="10">
        <v>635</v>
      </c>
      <c r="K26" s="26">
        <v>64</v>
      </c>
      <c r="L26" s="66">
        <v>283</v>
      </c>
      <c r="M26" s="77">
        <v>214</v>
      </c>
      <c r="N26" s="10">
        <v>291</v>
      </c>
      <c r="O26" s="10">
        <v>698</v>
      </c>
      <c r="P26" s="26">
        <v>82</v>
      </c>
      <c r="Q26" s="78">
        <v>243</v>
      </c>
      <c r="R26" s="30">
        <v>80</v>
      </c>
      <c r="S26" s="10">
        <v>262</v>
      </c>
      <c r="T26" s="10">
        <v>512</v>
      </c>
      <c r="U26" s="10">
        <v>68</v>
      </c>
      <c r="V26" s="10">
        <v>606</v>
      </c>
      <c r="X26" s="9" t="s">
        <v>85</v>
      </c>
      <c r="Y26" s="40">
        <f t="shared" si="44"/>
        <v>17.146596858638745</v>
      </c>
      <c r="Z26" s="40">
        <f t="shared" si="45"/>
        <v>12.892670157068062</v>
      </c>
      <c r="AA26" s="40">
        <f t="shared" si="46"/>
        <v>46.858638743455501</v>
      </c>
      <c r="AB26" s="43">
        <f t="shared" si="47"/>
        <v>4.842931937172775</v>
      </c>
      <c r="AC26" s="100">
        <f t="shared" si="48"/>
        <v>18.259162303664922</v>
      </c>
      <c r="AD26" s="233">
        <f t="shared" si="49"/>
        <v>6.348167539267016</v>
      </c>
      <c r="AE26" s="40">
        <f t="shared" si="50"/>
        <v>29.3848167539267</v>
      </c>
      <c r="AF26" s="40">
        <f t="shared" si="51"/>
        <v>41.55759162303665</v>
      </c>
      <c r="AG26" s="43">
        <f t="shared" si="52"/>
        <v>4.1884816753926701</v>
      </c>
      <c r="AH26" s="234">
        <f t="shared" si="53"/>
        <v>18.520942408376964</v>
      </c>
      <c r="AI26" s="235">
        <f t="shared" si="54"/>
        <v>14.00523560209424</v>
      </c>
      <c r="AJ26" s="40">
        <f t="shared" si="55"/>
        <v>19.044502617801047</v>
      </c>
      <c r="AK26" s="40">
        <f t="shared" si="56"/>
        <v>45.680628272251312</v>
      </c>
      <c r="AL26" s="43">
        <f t="shared" si="57"/>
        <v>5.3664921465968591</v>
      </c>
      <c r="AM26" s="236">
        <f t="shared" si="58"/>
        <v>15.903141361256544</v>
      </c>
      <c r="AN26" s="42">
        <f t="shared" si="59"/>
        <v>5.2356020942408374</v>
      </c>
      <c r="AO26" s="40">
        <f t="shared" si="60"/>
        <v>17.146596858638745</v>
      </c>
      <c r="AP26" s="40">
        <f t="shared" si="61"/>
        <v>33.507853403141361</v>
      </c>
      <c r="AQ26" s="40">
        <f t="shared" si="62"/>
        <v>4.4502617801047117</v>
      </c>
      <c r="AR26" s="40">
        <f t="shared" si="63"/>
        <v>39.659685863874344</v>
      </c>
    </row>
  </sheetData>
  <mergeCells count="11">
    <mergeCell ref="AN7:AR7"/>
    <mergeCell ref="R7:V7"/>
    <mergeCell ref="X7:X8"/>
    <mergeCell ref="Y7:AC7"/>
    <mergeCell ref="AD7:AH7"/>
    <mergeCell ref="AI7:AM7"/>
    <mergeCell ref="E2:F2"/>
    <mergeCell ref="B7:B8"/>
    <mergeCell ref="C7:G7"/>
    <mergeCell ref="H7:L7"/>
    <mergeCell ref="M7:Q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23" max="1048575" man="1"/>
    <brk id="3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7109375" customWidth="1"/>
    <col min="8" max="10" width="13.7109375" customWidth="1"/>
  </cols>
  <sheetData>
    <row r="1" spans="1:10" ht="18" x14ac:dyDescent="0.25">
      <c r="B1" s="1" t="s">
        <v>66</v>
      </c>
    </row>
    <row r="2" spans="1:10" ht="18" x14ac:dyDescent="0.25">
      <c r="A2" s="31"/>
      <c r="B2" s="1" t="s">
        <v>128</v>
      </c>
      <c r="D2" s="240" t="s">
        <v>133</v>
      </c>
      <c r="E2" s="240"/>
    </row>
    <row r="3" spans="1:10" x14ac:dyDescent="0.25">
      <c r="B3" s="32" t="s">
        <v>69</v>
      </c>
    </row>
    <row r="4" spans="1:10" ht="18" customHeight="1" x14ac:dyDescent="0.25">
      <c r="B4" s="1" t="s">
        <v>125</v>
      </c>
      <c r="C4" s="1"/>
      <c r="D4" s="1"/>
      <c r="E4" s="1"/>
    </row>
    <row r="5" spans="1:10" ht="4.5" customHeight="1" x14ac:dyDescent="0.25"/>
    <row r="6" spans="1:10" x14ac:dyDescent="0.25">
      <c r="B6" s="20" t="s">
        <v>63</v>
      </c>
      <c r="G6" s="2" t="s">
        <v>64</v>
      </c>
    </row>
    <row r="7" spans="1:10" x14ac:dyDescent="0.25">
      <c r="B7" s="3" t="s">
        <v>0</v>
      </c>
      <c r="C7" s="3" t="s">
        <v>38</v>
      </c>
      <c r="D7" s="3" t="s">
        <v>39</v>
      </c>
      <c r="E7" s="3" t="s">
        <v>29</v>
      </c>
      <c r="G7" s="3" t="s">
        <v>0</v>
      </c>
      <c r="H7" s="3" t="s">
        <v>38</v>
      </c>
      <c r="I7" s="3" t="s">
        <v>39</v>
      </c>
      <c r="J7" s="3" t="s">
        <v>29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671</v>
      </c>
      <c r="D9" s="7">
        <v>4193</v>
      </c>
      <c r="E9" s="7">
        <v>724</v>
      </c>
      <c r="G9" s="6" t="s">
        <v>4</v>
      </c>
      <c r="H9" s="11">
        <f>C9/(C9+D9+E9)*100</f>
        <v>12.007874015748031</v>
      </c>
      <c r="I9" s="11">
        <f>D9/(D9+E9+C9)*100</f>
        <v>75.035790980672871</v>
      </c>
      <c r="J9" s="11">
        <f>E9/(E9+D9+C9)*100</f>
        <v>12.956335003579097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72</v>
      </c>
      <c r="D11" s="10">
        <v>914</v>
      </c>
      <c r="E11" s="10">
        <v>141</v>
      </c>
      <c r="G11" s="9" t="s">
        <v>6</v>
      </c>
      <c r="H11" s="13">
        <f t="shared" ref="H11:H22" si="0">C11/(C11+D11+E11)*100</f>
        <v>6.3886424134871334</v>
      </c>
      <c r="I11" s="13">
        <f t="shared" ref="I11:I22" si="1">D11/(D11+E11+C11)*100</f>
        <v>81.100266193433896</v>
      </c>
      <c r="J11" s="13">
        <f t="shared" ref="J11:J22" si="2">E11/(E11+D11+C11)*100</f>
        <v>12.511091393078971</v>
      </c>
    </row>
    <row r="12" spans="1:10" x14ac:dyDescent="0.25">
      <c r="B12" s="9" t="s">
        <v>7</v>
      </c>
      <c r="C12" s="10">
        <v>227</v>
      </c>
      <c r="D12" s="10">
        <v>1495</v>
      </c>
      <c r="E12" s="10">
        <v>247</v>
      </c>
      <c r="G12" s="9" t="s">
        <v>7</v>
      </c>
      <c r="H12" s="13">
        <f t="shared" si="0"/>
        <v>11.528694768918232</v>
      </c>
      <c r="I12" s="13">
        <f t="shared" si="1"/>
        <v>75.926866429659725</v>
      </c>
      <c r="J12" s="13">
        <f t="shared" si="2"/>
        <v>12.544438801422043</v>
      </c>
    </row>
    <row r="13" spans="1:10" x14ac:dyDescent="0.25">
      <c r="B13" s="9" t="s">
        <v>8</v>
      </c>
      <c r="C13" s="10">
        <v>249</v>
      </c>
      <c r="D13" s="10">
        <v>1195</v>
      </c>
      <c r="E13" s="10">
        <v>244</v>
      </c>
      <c r="G13" s="9" t="s">
        <v>8</v>
      </c>
      <c r="H13" s="13">
        <f t="shared" si="0"/>
        <v>14.751184834123224</v>
      </c>
      <c r="I13" s="13">
        <f t="shared" si="1"/>
        <v>70.793838862559241</v>
      </c>
      <c r="J13" s="13">
        <f t="shared" si="2"/>
        <v>14.454976303317535</v>
      </c>
    </row>
    <row r="14" spans="1:10" x14ac:dyDescent="0.25">
      <c r="B14" s="9" t="s">
        <v>9</v>
      </c>
      <c r="C14" s="10">
        <v>123</v>
      </c>
      <c r="D14" s="10">
        <v>589</v>
      </c>
      <c r="E14" s="10">
        <v>92</v>
      </c>
      <c r="G14" s="9" t="s">
        <v>9</v>
      </c>
      <c r="H14" s="13">
        <f t="shared" si="0"/>
        <v>15.298507462686567</v>
      </c>
      <c r="I14" s="13">
        <f t="shared" si="1"/>
        <v>73.258706467661696</v>
      </c>
      <c r="J14" s="13">
        <f t="shared" si="2"/>
        <v>11.442786069651742</v>
      </c>
    </row>
    <row r="15" spans="1:10" x14ac:dyDescent="0.25">
      <c r="B15" s="4" t="s">
        <v>53</v>
      </c>
      <c r="C15" s="8"/>
      <c r="D15" s="8"/>
      <c r="E15" s="8"/>
      <c r="G15" s="4" t="s">
        <v>53</v>
      </c>
      <c r="H15" s="8"/>
      <c r="I15" s="8"/>
      <c r="J15" s="8"/>
    </row>
    <row r="16" spans="1:10" x14ac:dyDescent="0.25">
      <c r="B16" s="9" t="s">
        <v>46</v>
      </c>
      <c r="C16" s="10">
        <v>225</v>
      </c>
      <c r="D16" s="10">
        <v>1213</v>
      </c>
      <c r="E16" s="10">
        <v>191</v>
      </c>
      <c r="G16" s="9" t="s">
        <v>46</v>
      </c>
      <c r="H16" s="13">
        <f t="shared" si="0"/>
        <v>13.812154696132598</v>
      </c>
      <c r="I16" s="13">
        <f t="shared" si="1"/>
        <v>74.462860650705949</v>
      </c>
      <c r="J16" s="13">
        <f t="shared" si="2"/>
        <v>11.724984653161449</v>
      </c>
    </row>
    <row r="17" spans="2:10" x14ac:dyDescent="0.25">
      <c r="B17" s="9" t="s">
        <v>47</v>
      </c>
      <c r="C17" s="10">
        <v>42</v>
      </c>
      <c r="D17" s="10">
        <v>489</v>
      </c>
      <c r="E17" s="10">
        <v>85</v>
      </c>
      <c r="G17" s="9" t="s">
        <v>47</v>
      </c>
      <c r="H17" s="13">
        <f t="shared" si="0"/>
        <v>6.8181818181818175</v>
      </c>
      <c r="I17" s="13">
        <f t="shared" si="1"/>
        <v>79.383116883116884</v>
      </c>
      <c r="J17" s="13">
        <f t="shared" si="2"/>
        <v>13.7987012987013</v>
      </c>
    </row>
    <row r="18" spans="2:10" x14ac:dyDescent="0.25">
      <c r="B18" s="9" t="s">
        <v>48</v>
      </c>
      <c r="C18" s="10">
        <v>211</v>
      </c>
      <c r="D18" s="10">
        <v>1280</v>
      </c>
      <c r="E18" s="10">
        <v>207</v>
      </c>
      <c r="G18" s="9" t="s">
        <v>48</v>
      </c>
      <c r="H18" s="13">
        <f t="shared" si="0"/>
        <v>12.426383981154299</v>
      </c>
      <c r="I18" s="13">
        <f t="shared" si="1"/>
        <v>75.38280329799764</v>
      </c>
      <c r="J18" s="13">
        <f t="shared" si="2"/>
        <v>12.190812720848058</v>
      </c>
    </row>
    <row r="19" spans="2:10" x14ac:dyDescent="0.25">
      <c r="B19" s="9" t="s">
        <v>49</v>
      </c>
      <c r="C19" s="10">
        <v>23</v>
      </c>
      <c r="D19" s="10">
        <v>133</v>
      </c>
      <c r="E19" s="10">
        <v>28</v>
      </c>
      <c r="G19" s="9" t="s">
        <v>49</v>
      </c>
      <c r="H19" s="13">
        <f t="shared" si="0"/>
        <v>12.5</v>
      </c>
      <c r="I19" s="13">
        <f t="shared" si="1"/>
        <v>72.282608695652172</v>
      </c>
      <c r="J19" s="13">
        <f t="shared" si="2"/>
        <v>15.217391304347828</v>
      </c>
    </row>
    <row r="20" spans="2:10" x14ac:dyDescent="0.25">
      <c r="B20" s="9" t="s">
        <v>50</v>
      </c>
      <c r="C20" s="10">
        <v>65</v>
      </c>
      <c r="D20" s="10">
        <v>192</v>
      </c>
      <c r="E20" s="10">
        <v>75</v>
      </c>
      <c r="G20" s="9" t="s">
        <v>50</v>
      </c>
      <c r="H20" s="13">
        <f t="shared" si="0"/>
        <v>19.578313253012048</v>
      </c>
      <c r="I20" s="13">
        <f t="shared" si="1"/>
        <v>57.831325301204814</v>
      </c>
      <c r="J20" s="13">
        <f t="shared" si="2"/>
        <v>22.590361445783135</v>
      </c>
    </row>
    <row r="21" spans="2:10" x14ac:dyDescent="0.25">
      <c r="B21" s="9" t="s">
        <v>51</v>
      </c>
      <c r="C21" s="10">
        <v>13</v>
      </c>
      <c r="D21" s="10">
        <v>186</v>
      </c>
      <c r="E21" s="10">
        <v>29</v>
      </c>
      <c r="G21" s="9" t="s">
        <v>51</v>
      </c>
      <c r="H21" s="13">
        <f t="shared" si="0"/>
        <v>5.7017543859649118</v>
      </c>
      <c r="I21" s="13">
        <f t="shared" si="1"/>
        <v>81.578947368421055</v>
      </c>
      <c r="J21" s="13">
        <f t="shared" si="2"/>
        <v>12.719298245614036</v>
      </c>
    </row>
    <row r="22" spans="2:10" x14ac:dyDescent="0.25">
      <c r="B22" s="9" t="s">
        <v>52</v>
      </c>
      <c r="C22" s="10">
        <v>92</v>
      </c>
      <c r="D22" s="10">
        <v>700</v>
      </c>
      <c r="E22" s="10">
        <v>109</v>
      </c>
      <c r="G22" s="9" t="s">
        <v>52</v>
      </c>
      <c r="H22" s="13">
        <f t="shared" si="0"/>
        <v>10.21087680355161</v>
      </c>
      <c r="I22" s="13">
        <f t="shared" si="1"/>
        <v>77.691453940066594</v>
      </c>
      <c r="J22" s="13">
        <f t="shared" si="2"/>
        <v>12.097669256381797</v>
      </c>
    </row>
    <row r="23" spans="2:10" x14ac:dyDescent="0.25">
      <c r="B23" s="4" t="s">
        <v>83</v>
      </c>
      <c r="C23" s="19"/>
      <c r="D23" s="19"/>
      <c r="E23" s="19"/>
      <c r="G23" s="4" t="s">
        <v>83</v>
      </c>
      <c r="H23" s="19"/>
      <c r="I23" s="19"/>
      <c r="J23" s="19"/>
    </row>
    <row r="24" spans="2:10" x14ac:dyDescent="0.25">
      <c r="B24" s="9" t="s">
        <v>84</v>
      </c>
      <c r="C24" s="10">
        <v>451</v>
      </c>
      <c r="D24" s="10">
        <v>3080</v>
      </c>
      <c r="E24" s="10">
        <v>529</v>
      </c>
      <c r="G24" s="9" t="s">
        <v>84</v>
      </c>
      <c r="H24" s="40">
        <f t="shared" ref="H24:H25" si="3">C24/(C24+D24+E24)*100</f>
        <v>11.108374384236454</v>
      </c>
      <c r="I24" s="40">
        <f t="shared" ref="I24:I25" si="4">D24/(D24+E24+C24)*100</f>
        <v>75.862068965517238</v>
      </c>
      <c r="J24" s="40">
        <f t="shared" ref="J24:J25" si="5">E24/(E24+D24+C24)*100</f>
        <v>13.029556650246304</v>
      </c>
    </row>
    <row r="25" spans="2:10" x14ac:dyDescent="0.25">
      <c r="B25" s="9" t="s">
        <v>85</v>
      </c>
      <c r="C25" s="10">
        <v>220</v>
      </c>
      <c r="D25" s="10">
        <v>1113</v>
      </c>
      <c r="E25" s="10">
        <v>195</v>
      </c>
      <c r="G25" s="9" t="s">
        <v>85</v>
      </c>
      <c r="H25" s="40">
        <f t="shared" si="3"/>
        <v>14.397905759162304</v>
      </c>
      <c r="I25" s="40">
        <f t="shared" si="4"/>
        <v>72.840314136125656</v>
      </c>
      <c r="J25" s="40">
        <f t="shared" si="5"/>
        <v>12.761780104712042</v>
      </c>
    </row>
  </sheetData>
  <mergeCells count="1">
    <mergeCell ref="D2:E2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E2" sqref="E2:F2"/>
    </sheetView>
  </sheetViews>
  <sheetFormatPr defaultRowHeight="15" x14ac:dyDescent="0.25"/>
  <cols>
    <col min="1" max="1" width="3.42578125" customWidth="1"/>
    <col min="2" max="2" width="28.28515625" customWidth="1"/>
    <col min="3" max="3" width="10.7109375" customWidth="1"/>
    <col min="4" max="4" width="11.7109375" customWidth="1"/>
    <col min="5" max="6" width="10.7109375" customWidth="1"/>
    <col min="7" max="7" width="12.85546875" customWidth="1"/>
    <col min="8" max="11" width="10.7109375" customWidth="1"/>
    <col min="12" max="12" width="11.5703125" customWidth="1"/>
    <col min="13" max="13" width="10.7109375" customWidth="1"/>
    <col min="14" max="14" width="12.5703125" customWidth="1"/>
    <col min="15" max="16" width="10.7109375" customWidth="1"/>
    <col min="17" max="17" width="11.5703125" customWidth="1"/>
    <col min="18" max="18" width="3.42578125" customWidth="1"/>
    <col min="19" max="19" width="27.7109375" customWidth="1"/>
  </cols>
  <sheetData>
    <row r="1" spans="1:34" ht="18" x14ac:dyDescent="0.25">
      <c r="B1" s="1" t="s">
        <v>66</v>
      </c>
    </row>
    <row r="2" spans="1:34" ht="18" x14ac:dyDescent="0.25">
      <c r="A2" s="31"/>
      <c r="B2" s="1" t="s">
        <v>128</v>
      </c>
      <c r="E2" s="240" t="s">
        <v>133</v>
      </c>
      <c r="F2" s="240"/>
    </row>
    <row r="3" spans="1:34" x14ac:dyDescent="0.25">
      <c r="B3" s="32" t="s">
        <v>69</v>
      </c>
    </row>
    <row r="4" spans="1:34" ht="18" customHeight="1" x14ac:dyDescent="0.25">
      <c r="B4" s="1" t="s">
        <v>126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34" ht="4.5" customHeight="1" x14ac:dyDescent="0.25"/>
    <row r="6" spans="1:34" x14ac:dyDescent="0.25">
      <c r="B6" s="20" t="s">
        <v>63</v>
      </c>
      <c r="S6" s="20" t="s">
        <v>64</v>
      </c>
    </row>
    <row r="7" spans="1:34" x14ac:dyDescent="0.25">
      <c r="B7" s="253" t="s">
        <v>0</v>
      </c>
      <c r="C7" s="253" t="s">
        <v>40</v>
      </c>
      <c r="D7" s="253"/>
      <c r="E7" s="253"/>
      <c r="F7" s="253"/>
      <c r="G7" s="255"/>
      <c r="H7" s="256" t="s">
        <v>41</v>
      </c>
      <c r="I7" s="253"/>
      <c r="J7" s="253"/>
      <c r="K7" s="253"/>
      <c r="L7" s="257"/>
      <c r="M7" s="260" t="s">
        <v>42</v>
      </c>
      <c r="N7" s="253"/>
      <c r="O7" s="253"/>
      <c r="P7" s="253"/>
      <c r="Q7" s="253"/>
      <c r="S7" s="253" t="s">
        <v>0</v>
      </c>
      <c r="T7" s="253" t="s">
        <v>40</v>
      </c>
      <c r="U7" s="253"/>
      <c r="V7" s="253"/>
      <c r="W7" s="253"/>
      <c r="X7" s="255"/>
      <c r="Y7" s="256" t="s">
        <v>41</v>
      </c>
      <c r="Z7" s="253"/>
      <c r="AA7" s="253"/>
      <c r="AB7" s="253"/>
      <c r="AC7" s="257"/>
      <c r="AD7" s="260" t="s">
        <v>42</v>
      </c>
      <c r="AE7" s="253"/>
      <c r="AF7" s="253"/>
      <c r="AG7" s="253"/>
      <c r="AH7" s="253"/>
    </row>
    <row r="8" spans="1:34" ht="22.5" x14ac:dyDescent="0.25">
      <c r="B8" s="254"/>
      <c r="C8" s="49" t="s">
        <v>43</v>
      </c>
      <c r="D8" s="49" t="s">
        <v>44</v>
      </c>
      <c r="E8" s="49" t="s">
        <v>45</v>
      </c>
      <c r="F8" s="49" t="s">
        <v>29</v>
      </c>
      <c r="G8" s="50" t="s">
        <v>30</v>
      </c>
      <c r="H8" s="57" t="s">
        <v>43</v>
      </c>
      <c r="I8" s="49" t="s">
        <v>44</v>
      </c>
      <c r="J8" s="49" t="s">
        <v>45</v>
      </c>
      <c r="K8" s="49" t="s">
        <v>29</v>
      </c>
      <c r="L8" s="58" t="s">
        <v>30</v>
      </c>
      <c r="M8" s="24" t="s">
        <v>43</v>
      </c>
      <c r="N8" s="14" t="s">
        <v>44</v>
      </c>
      <c r="O8" s="14" t="s">
        <v>45</v>
      </c>
      <c r="P8" s="14" t="s">
        <v>29</v>
      </c>
      <c r="Q8" s="14" t="s">
        <v>30</v>
      </c>
      <c r="S8" s="254"/>
      <c r="T8" s="49" t="s">
        <v>43</v>
      </c>
      <c r="U8" s="49" t="s">
        <v>44</v>
      </c>
      <c r="V8" s="49" t="s">
        <v>45</v>
      </c>
      <c r="W8" s="49" t="s">
        <v>29</v>
      </c>
      <c r="X8" s="50" t="s">
        <v>30</v>
      </c>
      <c r="Y8" s="57" t="s">
        <v>43</v>
      </c>
      <c r="Z8" s="49" t="s">
        <v>44</v>
      </c>
      <c r="AA8" s="49" t="s">
        <v>45</v>
      </c>
      <c r="AB8" s="49" t="s">
        <v>29</v>
      </c>
      <c r="AC8" s="58" t="s">
        <v>30</v>
      </c>
      <c r="AD8" s="24" t="s">
        <v>43</v>
      </c>
      <c r="AE8" s="14" t="s">
        <v>44</v>
      </c>
      <c r="AF8" s="14" t="s">
        <v>45</v>
      </c>
      <c r="AG8" s="14" t="s">
        <v>29</v>
      </c>
      <c r="AH8" s="14" t="s">
        <v>30</v>
      </c>
    </row>
    <row r="9" spans="1:3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5"/>
      <c r="N9" s="5"/>
      <c r="O9" s="5"/>
      <c r="P9" s="5"/>
      <c r="Q9" s="5"/>
      <c r="S9" s="4" t="s">
        <v>4</v>
      </c>
      <c r="T9" s="5"/>
      <c r="U9" s="5"/>
      <c r="V9" s="5"/>
      <c r="W9" s="5"/>
      <c r="X9" s="51"/>
      <c r="Y9" s="59"/>
      <c r="Z9" s="5"/>
      <c r="AA9" s="5"/>
      <c r="AB9" s="5"/>
      <c r="AC9" s="60"/>
      <c r="AD9" s="5"/>
      <c r="AE9" s="5"/>
      <c r="AF9" s="5"/>
      <c r="AG9" s="5"/>
      <c r="AH9" s="5"/>
    </row>
    <row r="10" spans="1:34" x14ac:dyDescent="0.25">
      <c r="B10" s="6" t="s">
        <v>4</v>
      </c>
      <c r="C10" s="7">
        <v>87</v>
      </c>
      <c r="D10" s="7">
        <v>324</v>
      </c>
      <c r="E10" s="7">
        <v>153</v>
      </c>
      <c r="F10" s="7">
        <v>54</v>
      </c>
      <c r="G10" s="52">
        <v>53</v>
      </c>
      <c r="H10" s="61">
        <v>56</v>
      </c>
      <c r="I10" s="7">
        <v>218</v>
      </c>
      <c r="J10" s="7">
        <v>50</v>
      </c>
      <c r="K10" s="7">
        <v>51</v>
      </c>
      <c r="L10" s="62">
        <v>296</v>
      </c>
      <c r="M10" s="29">
        <v>15</v>
      </c>
      <c r="N10" s="7">
        <v>113</v>
      </c>
      <c r="O10" s="7">
        <v>21</v>
      </c>
      <c r="P10" s="7">
        <v>65</v>
      </c>
      <c r="Q10" s="7">
        <v>457</v>
      </c>
      <c r="S10" s="6" t="s">
        <v>4</v>
      </c>
      <c r="T10" s="11">
        <f>C10/(C10+D10+E10+F10+G10)*100</f>
        <v>12.965722801788376</v>
      </c>
      <c r="U10" s="11">
        <f>D10/(D10+E10+F10+G10+C10)*100</f>
        <v>48.28614008941878</v>
      </c>
      <c r="V10" s="11">
        <f>E10/(E10+F10+G10+D10+C10)*100</f>
        <v>22.801788375558868</v>
      </c>
      <c r="W10" s="11">
        <f>F10/(F10+G10+E10+D10+C10)*100</f>
        <v>8.0476900149031287</v>
      </c>
      <c r="X10" s="81">
        <f>G10/(C10+D10+E10+F10+G10)*100</f>
        <v>7.8986587183308492</v>
      </c>
      <c r="Y10" s="85">
        <f>H10/(H10+I10+J10+K10+L10)*100</f>
        <v>8.3457526080476914</v>
      </c>
      <c r="Z10" s="11">
        <f>I10/(I10+J10+K10+L10+H10)*100</f>
        <v>32.488822652757079</v>
      </c>
      <c r="AA10" s="11">
        <f>J10/(J10+K10+L10+I10+H10)*100</f>
        <v>7.4515648286140088</v>
      </c>
      <c r="AB10" s="11">
        <f>K10/(K10+L10+J10+I10+H10)*100</f>
        <v>7.6005961251862892</v>
      </c>
      <c r="AC10" s="86">
        <f>L10/(H10+I10+J10+K10+L10)*100</f>
        <v>44.113263785394935</v>
      </c>
      <c r="AD10" s="27">
        <f>M10/(M10+N10+O10+P10+Q10)*100</f>
        <v>2.2354694485842028</v>
      </c>
      <c r="AE10" s="11">
        <f>N10/(N10+O10+P10+Q10+M10)*100</f>
        <v>16.840536512667661</v>
      </c>
      <c r="AF10" s="11">
        <f>O10/(O10+P10+Q10+N10+M10)*100</f>
        <v>3.129657228017884</v>
      </c>
      <c r="AG10" s="11">
        <f>P10/(P10+Q10+O10+N10+M10)*100</f>
        <v>9.6870342771982116</v>
      </c>
      <c r="AH10" s="11">
        <f>Q10/(M10+N10+O10+P10+Q10)*100</f>
        <v>68.107302533532049</v>
      </c>
    </row>
    <row r="11" spans="1:3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8"/>
      <c r="N11" s="8"/>
      <c r="O11" s="8"/>
      <c r="P11" s="8"/>
      <c r="Q11" s="8"/>
      <c r="S11" s="4" t="s">
        <v>5</v>
      </c>
      <c r="T11" s="12"/>
      <c r="U11" s="12"/>
      <c r="V11" s="12"/>
      <c r="W11" s="12"/>
      <c r="X11" s="82"/>
      <c r="Y11" s="87"/>
      <c r="Z11" s="12"/>
      <c r="AA11" s="12"/>
      <c r="AB11" s="12"/>
      <c r="AC11" s="88"/>
      <c r="AD11" s="12"/>
      <c r="AE11" s="12"/>
      <c r="AF11" s="12"/>
      <c r="AG11" s="12"/>
      <c r="AH11" s="12"/>
    </row>
    <row r="12" spans="1:34" x14ac:dyDescent="0.25">
      <c r="B12" s="9" t="s">
        <v>6</v>
      </c>
      <c r="C12" s="10">
        <v>9</v>
      </c>
      <c r="D12" s="10">
        <v>23</v>
      </c>
      <c r="E12" s="10">
        <v>26</v>
      </c>
      <c r="F12" s="10">
        <v>9</v>
      </c>
      <c r="G12" s="54">
        <v>5</v>
      </c>
      <c r="H12" s="65">
        <v>5</v>
      </c>
      <c r="I12" s="10">
        <v>19</v>
      </c>
      <c r="J12" s="10">
        <v>4</v>
      </c>
      <c r="K12" s="10">
        <v>10</v>
      </c>
      <c r="L12" s="66">
        <v>34</v>
      </c>
      <c r="M12" s="30">
        <v>3</v>
      </c>
      <c r="N12" s="10">
        <v>8</v>
      </c>
      <c r="O12" s="10">
        <v>3</v>
      </c>
      <c r="P12" s="10">
        <v>10</v>
      </c>
      <c r="Q12" s="10">
        <v>48</v>
      </c>
      <c r="S12" s="9" t="s">
        <v>6</v>
      </c>
      <c r="T12" s="13">
        <f t="shared" ref="T12:T23" si="0">C12/(C12+D12+E12+F12+G12)*100</f>
        <v>12.5</v>
      </c>
      <c r="U12" s="13">
        <f t="shared" ref="U12:U23" si="1">D12/(D12+E12+F12+G12+C12)*100</f>
        <v>31.944444444444443</v>
      </c>
      <c r="V12" s="13">
        <f t="shared" ref="V12:V23" si="2">E12/(E12+F12+G12+D12+C12)*100</f>
        <v>36.111111111111107</v>
      </c>
      <c r="W12" s="13">
        <f t="shared" ref="W12:W23" si="3">F12/(F12+G12+E12+D12+C12)*100</f>
        <v>12.5</v>
      </c>
      <c r="X12" s="83">
        <f t="shared" ref="X12:X23" si="4">G12/(C12+D12+E12+F12+G12)*100</f>
        <v>6.9444444444444446</v>
      </c>
      <c r="Y12" s="89">
        <f t="shared" ref="Y12:Y23" si="5">H12/(H12+I12+J12+K12+L12)*100</f>
        <v>6.9444444444444446</v>
      </c>
      <c r="Z12" s="13">
        <f t="shared" ref="Z12:Z23" si="6">I12/(I12+J12+K12+L12+H12)*100</f>
        <v>26.388888888888889</v>
      </c>
      <c r="AA12" s="13">
        <f t="shared" ref="AA12:AA23" si="7">J12/(J12+K12+L12+I12+H12)*100</f>
        <v>5.5555555555555554</v>
      </c>
      <c r="AB12" s="13">
        <f t="shared" ref="AB12:AB23" si="8">K12/(K12+L12+J12+I12+H12)*100</f>
        <v>13.888888888888889</v>
      </c>
      <c r="AC12" s="90">
        <f t="shared" ref="AC12:AC23" si="9">L12/(H12+I12+J12+K12+L12)*100</f>
        <v>47.222222222222221</v>
      </c>
      <c r="AD12" s="28">
        <f t="shared" ref="AD12:AD23" si="10">M12/(M12+N12+O12+P12+Q12)*100</f>
        <v>4.1666666666666661</v>
      </c>
      <c r="AE12" s="13">
        <f t="shared" ref="AE12:AE23" si="11">N12/(N12+O12+P12+Q12+M12)*100</f>
        <v>11.111111111111111</v>
      </c>
      <c r="AF12" s="13">
        <f t="shared" ref="AF12:AF23" si="12">O12/(O12+P12+Q12+N12+M12)*100</f>
        <v>4.1666666666666661</v>
      </c>
      <c r="AG12" s="13">
        <f t="shared" ref="AG12:AG23" si="13">P12/(P12+Q12+O12+N12+M12)*100</f>
        <v>13.888888888888889</v>
      </c>
      <c r="AH12" s="13">
        <f t="shared" ref="AH12:AH23" si="14">Q12/(M12+N12+O12+P12+Q12)*100</f>
        <v>66.666666666666657</v>
      </c>
    </row>
    <row r="13" spans="1:34" x14ac:dyDescent="0.25">
      <c r="B13" s="9" t="s">
        <v>7</v>
      </c>
      <c r="C13" s="10">
        <v>31</v>
      </c>
      <c r="D13" s="10">
        <v>108</v>
      </c>
      <c r="E13" s="10">
        <v>55</v>
      </c>
      <c r="F13" s="10">
        <v>22</v>
      </c>
      <c r="G13" s="54">
        <v>11</v>
      </c>
      <c r="H13" s="65">
        <v>23</v>
      </c>
      <c r="I13" s="10">
        <v>66</v>
      </c>
      <c r="J13" s="10">
        <v>12</v>
      </c>
      <c r="K13" s="10">
        <v>16</v>
      </c>
      <c r="L13" s="66">
        <v>110</v>
      </c>
      <c r="M13" s="30">
        <v>7</v>
      </c>
      <c r="N13" s="10">
        <v>27</v>
      </c>
      <c r="O13" s="10">
        <v>4</v>
      </c>
      <c r="P13" s="10">
        <v>20</v>
      </c>
      <c r="Q13" s="10">
        <v>169</v>
      </c>
      <c r="S13" s="9" t="s">
        <v>7</v>
      </c>
      <c r="T13" s="13">
        <f t="shared" si="0"/>
        <v>13.656387665198238</v>
      </c>
      <c r="U13" s="13">
        <f t="shared" si="1"/>
        <v>47.577092511013213</v>
      </c>
      <c r="V13" s="13">
        <f t="shared" si="2"/>
        <v>24.229074889867842</v>
      </c>
      <c r="W13" s="13">
        <f t="shared" si="3"/>
        <v>9.6916299559471373</v>
      </c>
      <c r="X13" s="83">
        <f t="shared" si="4"/>
        <v>4.8458149779735686</v>
      </c>
      <c r="Y13" s="89">
        <f t="shared" si="5"/>
        <v>10.13215859030837</v>
      </c>
      <c r="Z13" s="13">
        <f t="shared" si="6"/>
        <v>29.074889867841406</v>
      </c>
      <c r="AA13" s="13">
        <f t="shared" si="7"/>
        <v>5.286343612334802</v>
      </c>
      <c r="AB13" s="13">
        <f t="shared" si="8"/>
        <v>7.0484581497797363</v>
      </c>
      <c r="AC13" s="90">
        <f t="shared" si="9"/>
        <v>48.458149779735685</v>
      </c>
      <c r="AD13" s="28">
        <f t="shared" si="10"/>
        <v>3.0837004405286343</v>
      </c>
      <c r="AE13" s="13">
        <f t="shared" si="11"/>
        <v>11.894273127753303</v>
      </c>
      <c r="AF13" s="13">
        <f t="shared" si="12"/>
        <v>1.7621145374449341</v>
      </c>
      <c r="AG13" s="13">
        <f t="shared" si="13"/>
        <v>8.8105726872246706</v>
      </c>
      <c r="AH13" s="13">
        <f t="shared" si="14"/>
        <v>74.449339207048453</v>
      </c>
    </row>
    <row r="14" spans="1:34" x14ac:dyDescent="0.25">
      <c r="B14" s="9" t="s">
        <v>8</v>
      </c>
      <c r="C14" s="10">
        <v>33</v>
      </c>
      <c r="D14" s="10">
        <v>123</v>
      </c>
      <c r="E14" s="10">
        <v>60</v>
      </c>
      <c r="F14" s="10">
        <v>20</v>
      </c>
      <c r="G14" s="54">
        <v>13</v>
      </c>
      <c r="H14" s="65">
        <v>19</v>
      </c>
      <c r="I14" s="10">
        <v>91</v>
      </c>
      <c r="J14" s="10">
        <v>21</v>
      </c>
      <c r="K14" s="10">
        <v>17</v>
      </c>
      <c r="L14" s="66">
        <v>101</v>
      </c>
      <c r="M14" s="30">
        <v>4</v>
      </c>
      <c r="N14" s="10">
        <v>45</v>
      </c>
      <c r="O14" s="10">
        <v>10</v>
      </c>
      <c r="P14" s="10">
        <v>24</v>
      </c>
      <c r="Q14" s="10">
        <v>166</v>
      </c>
      <c r="S14" s="9" t="s">
        <v>8</v>
      </c>
      <c r="T14" s="13">
        <f t="shared" si="0"/>
        <v>13.253012048192772</v>
      </c>
      <c r="U14" s="13">
        <f t="shared" si="1"/>
        <v>49.397590361445779</v>
      </c>
      <c r="V14" s="13">
        <f t="shared" si="2"/>
        <v>24.096385542168676</v>
      </c>
      <c r="W14" s="13">
        <f t="shared" si="3"/>
        <v>8.0321285140562253</v>
      </c>
      <c r="X14" s="83">
        <f t="shared" si="4"/>
        <v>5.2208835341365463</v>
      </c>
      <c r="Y14" s="89">
        <f t="shared" si="5"/>
        <v>7.6305220883534144</v>
      </c>
      <c r="Z14" s="13">
        <f t="shared" si="6"/>
        <v>36.546184738955823</v>
      </c>
      <c r="AA14" s="13">
        <f t="shared" si="7"/>
        <v>8.4337349397590362</v>
      </c>
      <c r="AB14" s="13">
        <f t="shared" si="8"/>
        <v>6.8273092369477917</v>
      </c>
      <c r="AC14" s="90">
        <f t="shared" si="9"/>
        <v>40.562248995983936</v>
      </c>
      <c r="AD14" s="28">
        <f t="shared" si="10"/>
        <v>1.6064257028112447</v>
      </c>
      <c r="AE14" s="13">
        <f t="shared" si="11"/>
        <v>18.072289156626507</v>
      </c>
      <c r="AF14" s="13">
        <f t="shared" si="12"/>
        <v>4.0160642570281126</v>
      </c>
      <c r="AG14" s="13">
        <f t="shared" si="13"/>
        <v>9.6385542168674707</v>
      </c>
      <c r="AH14" s="13">
        <f t="shared" si="14"/>
        <v>66.666666666666657</v>
      </c>
    </row>
    <row r="15" spans="1:34" x14ac:dyDescent="0.25">
      <c r="B15" s="9" t="s">
        <v>9</v>
      </c>
      <c r="C15" s="10">
        <v>14</v>
      </c>
      <c r="D15" s="10">
        <v>70</v>
      </c>
      <c r="E15" s="10">
        <v>12</v>
      </c>
      <c r="F15" s="10">
        <v>3</v>
      </c>
      <c r="G15" s="54">
        <v>24</v>
      </c>
      <c r="H15" s="65">
        <v>9</v>
      </c>
      <c r="I15" s="10">
        <v>42</v>
      </c>
      <c r="J15" s="10">
        <v>13</v>
      </c>
      <c r="K15" s="10">
        <v>8</v>
      </c>
      <c r="L15" s="66">
        <v>51</v>
      </c>
      <c r="M15" s="30">
        <v>1</v>
      </c>
      <c r="N15" s="10">
        <v>33</v>
      </c>
      <c r="O15" s="10">
        <v>4</v>
      </c>
      <c r="P15" s="10">
        <v>11</v>
      </c>
      <c r="Q15" s="10">
        <v>74</v>
      </c>
      <c r="S15" s="9" t="s">
        <v>9</v>
      </c>
      <c r="T15" s="13">
        <f t="shared" si="0"/>
        <v>11.38211382113821</v>
      </c>
      <c r="U15" s="13">
        <f t="shared" si="1"/>
        <v>56.910569105691053</v>
      </c>
      <c r="V15" s="13">
        <f t="shared" si="2"/>
        <v>9.7560975609756095</v>
      </c>
      <c r="W15" s="13">
        <f t="shared" si="3"/>
        <v>2.4390243902439024</v>
      </c>
      <c r="X15" s="83">
        <f t="shared" si="4"/>
        <v>19.512195121951219</v>
      </c>
      <c r="Y15" s="89">
        <f t="shared" si="5"/>
        <v>7.3170731707317067</v>
      </c>
      <c r="Z15" s="13">
        <f t="shared" si="6"/>
        <v>34.146341463414636</v>
      </c>
      <c r="AA15" s="13">
        <f t="shared" si="7"/>
        <v>10.569105691056912</v>
      </c>
      <c r="AB15" s="13">
        <f t="shared" si="8"/>
        <v>6.5040650406504072</v>
      </c>
      <c r="AC15" s="90">
        <f t="shared" si="9"/>
        <v>41.463414634146339</v>
      </c>
      <c r="AD15" s="28">
        <f t="shared" si="10"/>
        <v>0.81300813008130091</v>
      </c>
      <c r="AE15" s="13">
        <f t="shared" si="11"/>
        <v>26.829268292682929</v>
      </c>
      <c r="AF15" s="13">
        <f t="shared" si="12"/>
        <v>3.2520325203252036</v>
      </c>
      <c r="AG15" s="13">
        <f t="shared" si="13"/>
        <v>8.9430894308943092</v>
      </c>
      <c r="AH15" s="13">
        <f t="shared" si="14"/>
        <v>60.162601626016269</v>
      </c>
    </row>
    <row r="16" spans="1:34" x14ac:dyDescent="0.25">
      <c r="B16" s="4" t="s">
        <v>53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8"/>
      <c r="N16" s="8"/>
      <c r="O16" s="8"/>
      <c r="P16" s="8"/>
      <c r="Q16" s="8"/>
      <c r="S16" s="4" t="s">
        <v>53</v>
      </c>
      <c r="T16" s="8"/>
      <c r="U16" s="8"/>
      <c r="V16" s="8"/>
      <c r="W16" s="8"/>
      <c r="X16" s="53"/>
      <c r="Y16" s="63"/>
      <c r="Z16" s="8"/>
      <c r="AA16" s="8"/>
      <c r="AB16" s="8"/>
      <c r="AC16" s="64"/>
      <c r="AD16" s="8"/>
      <c r="AE16" s="8"/>
      <c r="AF16" s="8"/>
      <c r="AG16" s="8"/>
      <c r="AH16" s="8"/>
    </row>
    <row r="17" spans="2:34" x14ac:dyDescent="0.25">
      <c r="B17" s="9" t="s">
        <v>46</v>
      </c>
      <c r="C17" s="10">
        <v>35</v>
      </c>
      <c r="D17" s="10">
        <v>118</v>
      </c>
      <c r="E17" s="10">
        <v>47</v>
      </c>
      <c r="F17" s="10">
        <v>16</v>
      </c>
      <c r="G17" s="54">
        <v>9</v>
      </c>
      <c r="H17" s="65">
        <v>21</v>
      </c>
      <c r="I17" s="10">
        <v>80</v>
      </c>
      <c r="J17" s="10">
        <v>7</v>
      </c>
      <c r="K17" s="10">
        <v>18</v>
      </c>
      <c r="L17" s="66">
        <v>99</v>
      </c>
      <c r="M17" s="30">
        <v>3</v>
      </c>
      <c r="N17" s="10">
        <v>35</v>
      </c>
      <c r="O17" s="10">
        <v>2</v>
      </c>
      <c r="P17" s="10">
        <v>27</v>
      </c>
      <c r="Q17" s="10">
        <v>158</v>
      </c>
      <c r="S17" s="9" t="s">
        <v>46</v>
      </c>
      <c r="T17" s="13">
        <f t="shared" si="0"/>
        <v>15.555555555555555</v>
      </c>
      <c r="U17" s="13">
        <f t="shared" si="1"/>
        <v>52.44444444444445</v>
      </c>
      <c r="V17" s="13">
        <f t="shared" si="2"/>
        <v>20.888888888888889</v>
      </c>
      <c r="W17" s="13">
        <f t="shared" si="3"/>
        <v>7.1111111111111107</v>
      </c>
      <c r="X17" s="83">
        <f t="shared" si="4"/>
        <v>4</v>
      </c>
      <c r="Y17" s="89">
        <f t="shared" si="5"/>
        <v>9.3333333333333339</v>
      </c>
      <c r="Z17" s="13">
        <f t="shared" si="6"/>
        <v>35.555555555555557</v>
      </c>
      <c r="AA17" s="13">
        <f t="shared" si="7"/>
        <v>3.1111111111111112</v>
      </c>
      <c r="AB17" s="13">
        <f t="shared" si="8"/>
        <v>8</v>
      </c>
      <c r="AC17" s="90">
        <f t="shared" si="9"/>
        <v>44</v>
      </c>
      <c r="AD17" s="28">
        <f t="shared" si="10"/>
        <v>1.3333333333333335</v>
      </c>
      <c r="AE17" s="13">
        <f t="shared" si="11"/>
        <v>15.555555555555555</v>
      </c>
      <c r="AF17" s="13">
        <f t="shared" si="12"/>
        <v>0.88888888888888884</v>
      </c>
      <c r="AG17" s="13">
        <f t="shared" si="13"/>
        <v>12</v>
      </c>
      <c r="AH17" s="13">
        <f t="shared" si="14"/>
        <v>70.222222222222214</v>
      </c>
    </row>
    <row r="18" spans="2:34" x14ac:dyDescent="0.25">
      <c r="B18" s="9" t="s">
        <v>47</v>
      </c>
      <c r="C18" s="10">
        <v>4</v>
      </c>
      <c r="D18" s="10">
        <v>22</v>
      </c>
      <c r="E18" s="10">
        <v>8</v>
      </c>
      <c r="F18" s="10">
        <v>4</v>
      </c>
      <c r="G18" s="54">
        <v>4</v>
      </c>
      <c r="H18" s="65">
        <v>3</v>
      </c>
      <c r="I18" s="10">
        <v>16</v>
      </c>
      <c r="J18" s="10">
        <v>3</v>
      </c>
      <c r="K18" s="10">
        <v>4</v>
      </c>
      <c r="L18" s="66">
        <v>16</v>
      </c>
      <c r="M18" s="30">
        <v>1</v>
      </c>
      <c r="N18" s="10">
        <v>8</v>
      </c>
      <c r="O18" s="10">
        <v>2</v>
      </c>
      <c r="P18" s="10">
        <v>7</v>
      </c>
      <c r="Q18" s="10">
        <v>24</v>
      </c>
      <c r="S18" s="9" t="s">
        <v>47</v>
      </c>
      <c r="T18" s="13">
        <f t="shared" si="0"/>
        <v>9.5238095238095237</v>
      </c>
      <c r="U18" s="13">
        <f t="shared" si="1"/>
        <v>52.380952380952387</v>
      </c>
      <c r="V18" s="13">
        <f t="shared" si="2"/>
        <v>19.047619047619047</v>
      </c>
      <c r="W18" s="13">
        <f t="shared" si="3"/>
        <v>9.5238095238095237</v>
      </c>
      <c r="X18" s="83">
        <f t="shared" si="4"/>
        <v>9.5238095238095237</v>
      </c>
      <c r="Y18" s="89">
        <f t="shared" si="5"/>
        <v>7.1428571428571423</v>
      </c>
      <c r="Z18" s="13">
        <f t="shared" si="6"/>
        <v>38.095238095238095</v>
      </c>
      <c r="AA18" s="13">
        <f t="shared" si="7"/>
        <v>7.1428571428571423</v>
      </c>
      <c r="AB18" s="13">
        <f t="shared" si="8"/>
        <v>9.5238095238095237</v>
      </c>
      <c r="AC18" s="90">
        <f t="shared" si="9"/>
        <v>38.095238095238095</v>
      </c>
      <c r="AD18" s="28">
        <f t="shared" si="10"/>
        <v>2.3809523809523809</v>
      </c>
      <c r="AE18" s="13">
        <f t="shared" si="11"/>
        <v>19.047619047619047</v>
      </c>
      <c r="AF18" s="13">
        <f t="shared" si="12"/>
        <v>4.7619047619047619</v>
      </c>
      <c r="AG18" s="13">
        <f t="shared" si="13"/>
        <v>16.666666666666664</v>
      </c>
      <c r="AH18" s="13">
        <f t="shared" si="14"/>
        <v>57.142857142857139</v>
      </c>
    </row>
    <row r="19" spans="2:34" x14ac:dyDescent="0.25">
      <c r="B19" s="9" t="s">
        <v>48</v>
      </c>
      <c r="C19" s="10">
        <v>26</v>
      </c>
      <c r="D19" s="10">
        <v>94</v>
      </c>
      <c r="E19" s="10">
        <v>47</v>
      </c>
      <c r="F19" s="10">
        <v>14</v>
      </c>
      <c r="G19" s="54">
        <v>30</v>
      </c>
      <c r="H19" s="65">
        <v>19</v>
      </c>
      <c r="I19" s="10">
        <v>70</v>
      </c>
      <c r="J19" s="10">
        <v>22</v>
      </c>
      <c r="K19" s="10">
        <v>17</v>
      </c>
      <c r="L19" s="66">
        <v>83</v>
      </c>
      <c r="M19" s="30">
        <v>5</v>
      </c>
      <c r="N19" s="10">
        <v>41</v>
      </c>
      <c r="O19" s="10">
        <v>5</v>
      </c>
      <c r="P19" s="10">
        <v>12</v>
      </c>
      <c r="Q19" s="10">
        <v>148</v>
      </c>
      <c r="S19" s="9" t="s">
        <v>48</v>
      </c>
      <c r="T19" s="13">
        <f t="shared" si="0"/>
        <v>12.322274881516588</v>
      </c>
      <c r="U19" s="13">
        <f t="shared" si="1"/>
        <v>44.549763033175353</v>
      </c>
      <c r="V19" s="13">
        <f t="shared" si="2"/>
        <v>22.274881516587676</v>
      </c>
      <c r="W19" s="13">
        <f t="shared" si="3"/>
        <v>6.6350710900473935</v>
      </c>
      <c r="X19" s="83">
        <f t="shared" si="4"/>
        <v>14.218009478672986</v>
      </c>
      <c r="Y19" s="89">
        <f t="shared" si="5"/>
        <v>9.0047393364928912</v>
      </c>
      <c r="Z19" s="13">
        <f t="shared" si="6"/>
        <v>33.175355450236964</v>
      </c>
      <c r="AA19" s="13">
        <f t="shared" si="7"/>
        <v>10.42654028436019</v>
      </c>
      <c r="AB19" s="13">
        <f t="shared" si="8"/>
        <v>8.0568720379146921</v>
      </c>
      <c r="AC19" s="90">
        <f t="shared" si="9"/>
        <v>39.33649289099526</v>
      </c>
      <c r="AD19" s="28">
        <f t="shared" si="10"/>
        <v>2.3696682464454977</v>
      </c>
      <c r="AE19" s="13">
        <f t="shared" si="11"/>
        <v>19.431279620853083</v>
      </c>
      <c r="AF19" s="13">
        <f t="shared" si="12"/>
        <v>2.3696682464454977</v>
      </c>
      <c r="AG19" s="13">
        <f t="shared" si="13"/>
        <v>5.6872037914691944</v>
      </c>
      <c r="AH19" s="13">
        <f t="shared" si="14"/>
        <v>70.142180094786738</v>
      </c>
    </row>
    <row r="20" spans="2:34" x14ac:dyDescent="0.25">
      <c r="B20" s="9" t="s">
        <v>49</v>
      </c>
      <c r="C20" s="10">
        <v>3</v>
      </c>
      <c r="D20" s="10">
        <v>11</v>
      </c>
      <c r="E20" s="10">
        <v>4</v>
      </c>
      <c r="F20" s="10">
        <v>2</v>
      </c>
      <c r="G20" s="54">
        <v>3</v>
      </c>
      <c r="H20" s="65">
        <v>0</v>
      </c>
      <c r="I20" s="10">
        <v>9</v>
      </c>
      <c r="J20" s="10">
        <v>1</v>
      </c>
      <c r="K20" s="10">
        <v>0</v>
      </c>
      <c r="L20" s="66">
        <v>13</v>
      </c>
      <c r="M20" s="30">
        <v>0</v>
      </c>
      <c r="N20" s="10">
        <v>4</v>
      </c>
      <c r="O20" s="10">
        <v>0</v>
      </c>
      <c r="P20" s="10">
        <v>1</v>
      </c>
      <c r="Q20" s="10">
        <v>18</v>
      </c>
      <c r="S20" s="9" t="s">
        <v>49</v>
      </c>
      <c r="T20" s="13">
        <f t="shared" si="0"/>
        <v>13.043478260869565</v>
      </c>
      <c r="U20" s="13">
        <f t="shared" si="1"/>
        <v>47.826086956521742</v>
      </c>
      <c r="V20" s="13">
        <f t="shared" si="2"/>
        <v>17.391304347826086</v>
      </c>
      <c r="W20" s="13">
        <f t="shared" si="3"/>
        <v>8.695652173913043</v>
      </c>
      <c r="X20" s="83">
        <f t="shared" si="4"/>
        <v>13.043478260869565</v>
      </c>
      <c r="Y20" s="89">
        <f t="shared" si="5"/>
        <v>0</v>
      </c>
      <c r="Z20" s="13">
        <f t="shared" si="6"/>
        <v>39.130434782608695</v>
      </c>
      <c r="AA20" s="13">
        <f t="shared" si="7"/>
        <v>4.3478260869565215</v>
      </c>
      <c r="AB20" s="13">
        <f t="shared" si="8"/>
        <v>0</v>
      </c>
      <c r="AC20" s="90">
        <f t="shared" si="9"/>
        <v>56.521739130434781</v>
      </c>
      <c r="AD20" s="28">
        <f t="shared" si="10"/>
        <v>0</v>
      </c>
      <c r="AE20" s="13">
        <f t="shared" si="11"/>
        <v>17.391304347826086</v>
      </c>
      <c r="AF20" s="13">
        <f t="shared" si="12"/>
        <v>0</v>
      </c>
      <c r="AG20" s="13">
        <f t="shared" si="13"/>
        <v>4.3478260869565215</v>
      </c>
      <c r="AH20" s="13">
        <f t="shared" si="14"/>
        <v>78.260869565217391</v>
      </c>
    </row>
    <row r="21" spans="2:34" x14ac:dyDescent="0.25">
      <c r="B21" s="9" t="s">
        <v>50</v>
      </c>
      <c r="C21" s="10">
        <v>10</v>
      </c>
      <c r="D21" s="10">
        <v>23</v>
      </c>
      <c r="E21" s="10">
        <v>23</v>
      </c>
      <c r="F21" s="10">
        <v>7</v>
      </c>
      <c r="G21" s="54">
        <v>2</v>
      </c>
      <c r="H21" s="65">
        <v>8</v>
      </c>
      <c r="I21" s="10">
        <v>14</v>
      </c>
      <c r="J21" s="10">
        <v>11</v>
      </c>
      <c r="K21" s="10">
        <v>5</v>
      </c>
      <c r="L21" s="66">
        <v>27</v>
      </c>
      <c r="M21" s="30">
        <v>4</v>
      </c>
      <c r="N21" s="10">
        <v>4</v>
      </c>
      <c r="O21" s="10">
        <v>10</v>
      </c>
      <c r="P21" s="10">
        <v>8</v>
      </c>
      <c r="Q21" s="10">
        <v>39</v>
      </c>
      <c r="S21" s="9" t="s">
        <v>50</v>
      </c>
      <c r="T21" s="13">
        <f t="shared" si="0"/>
        <v>15.384615384615385</v>
      </c>
      <c r="U21" s="13">
        <f t="shared" si="1"/>
        <v>35.384615384615387</v>
      </c>
      <c r="V21" s="13">
        <f t="shared" si="2"/>
        <v>35.384615384615387</v>
      </c>
      <c r="W21" s="13">
        <f t="shared" si="3"/>
        <v>10.76923076923077</v>
      </c>
      <c r="X21" s="83">
        <f t="shared" si="4"/>
        <v>3.0769230769230771</v>
      </c>
      <c r="Y21" s="89">
        <f t="shared" si="5"/>
        <v>12.307692307692308</v>
      </c>
      <c r="Z21" s="13">
        <f t="shared" si="6"/>
        <v>21.53846153846154</v>
      </c>
      <c r="AA21" s="13">
        <f t="shared" si="7"/>
        <v>16.923076923076923</v>
      </c>
      <c r="AB21" s="13">
        <f t="shared" si="8"/>
        <v>7.6923076923076925</v>
      </c>
      <c r="AC21" s="90">
        <f t="shared" si="9"/>
        <v>41.53846153846154</v>
      </c>
      <c r="AD21" s="28">
        <f t="shared" si="10"/>
        <v>6.1538461538461542</v>
      </c>
      <c r="AE21" s="13">
        <f t="shared" si="11"/>
        <v>6.1538461538461542</v>
      </c>
      <c r="AF21" s="13">
        <f t="shared" si="12"/>
        <v>15.384615384615385</v>
      </c>
      <c r="AG21" s="13">
        <f t="shared" si="13"/>
        <v>12.307692307692308</v>
      </c>
      <c r="AH21" s="13">
        <f t="shared" si="14"/>
        <v>60</v>
      </c>
    </row>
    <row r="22" spans="2:34" x14ac:dyDescent="0.25">
      <c r="B22" s="9" t="s">
        <v>51</v>
      </c>
      <c r="C22" s="10">
        <v>1</v>
      </c>
      <c r="D22" s="10">
        <v>6</v>
      </c>
      <c r="E22" s="10">
        <v>3</v>
      </c>
      <c r="F22" s="10">
        <v>2</v>
      </c>
      <c r="G22" s="54">
        <v>1</v>
      </c>
      <c r="H22" s="65">
        <v>0</v>
      </c>
      <c r="I22" s="10">
        <v>2</v>
      </c>
      <c r="J22" s="10">
        <v>1</v>
      </c>
      <c r="K22" s="10">
        <v>1</v>
      </c>
      <c r="L22" s="66">
        <v>9</v>
      </c>
      <c r="M22" s="30">
        <v>0</v>
      </c>
      <c r="N22" s="10">
        <v>0</v>
      </c>
      <c r="O22" s="10">
        <v>0</v>
      </c>
      <c r="P22" s="10">
        <v>1</v>
      </c>
      <c r="Q22" s="10">
        <v>12</v>
      </c>
      <c r="S22" s="9" t="s">
        <v>51</v>
      </c>
      <c r="T22" s="13">
        <f t="shared" si="0"/>
        <v>7.6923076923076925</v>
      </c>
      <c r="U22" s="13">
        <f t="shared" si="1"/>
        <v>46.153846153846153</v>
      </c>
      <c r="V22" s="13">
        <f t="shared" si="2"/>
        <v>23.076923076923077</v>
      </c>
      <c r="W22" s="13">
        <f t="shared" si="3"/>
        <v>15.384615384615385</v>
      </c>
      <c r="X22" s="83">
        <f t="shared" si="4"/>
        <v>7.6923076923076925</v>
      </c>
      <c r="Y22" s="89">
        <f t="shared" si="5"/>
        <v>0</v>
      </c>
      <c r="Z22" s="13">
        <f t="shared" si="6"/>
        <v>15.384615384615385</v>
      </c>
      <c r="AA22" s="13">
        <f t="shared" si="7"/>
        <v>7.6923076923076925</v>
      </c>
      <c r="AB22" s="13">
        <f t="shared" si="8"/>
        <v>7.6923076923076925</v>
      </c>
      <c r="AC22" s="90">
        <f t="shared" si="9"/>
        <v>69.230769230769226</v>
      </c>
      <c r="AD22" s="28">
        <f t="shared" si="10"/>
        <v>0</v>
      </c>
      <c r="AE22" s="13">
        <f t="shared" si="11"/>
        <v>0</v>
      </c>
      <c r="AF22" s="13">
        <f t="shared" si="12"/>
        <v>0</v>
      </c>
      <c r="AG22" s="13">
        <f t="shared" si="13"/>
        <v>7.6923076923076925</v>
      </c>
      <c r="AH22" s="13">
        <f t="shared" si="14"/>
        <v>92.307692307692307</v>
      </c>
    </row>
    <row r="23" spans="2:34" x14ac:dyDescent="0.25">
      <c r="B23" s="9" t="s">
        <v>52</v>
      </c>
      <c r="C23" s="10">
        <v>8</v>
      </c>
      <c r="D23" s="10">
        <v>50</v>
      </c>
      <c r="E23" s="10">
        <v>21</v>
      </c>
      <c r="F23" s="10">
        <v>9</v>
      </c>
      <c r="G23" s="54">
        <v>4</v>
      </c>
      <c r="H23" s="65">
        <v>5</v>
      </c>
      <c r="I23" s="10">
        <v>27</v>
      </c>
      <c r="J23" s="10">
        <v>5</v>
      </c>
      <c r="K23" s="10">
        <v>6</v>
      </c>
      <c r="L23" s="66">
        <v>49</v>
      </c>
      <c r="M23" s="30">
        <v>2</v>
      </c>
      <c r="N23" s="10">
        <v>21</v>
      </c>
      <c r="O23" s="10">
        <v>2</v>
      </c>
      <c r="P23" s="10">
        <v>9</v>
      </c>
      <c r="Q23" s="10">
        <v>58</v>
      </c>
      <c r="S23" s="9" t="s">
        <v>52</v>
      </c>
      <c r="T23" s="13">
        <f t="shared" si="0"/>
        <v>8.695652173913043</v>
      </c>
      <c r="U23" s="13">
        <f t="shared" si="1"/>
        <v>54.347826086956516</v>
      </c>
      <c r="V23" s="13">
        <f t="shared" si="2"/>
        <v>22.826086956521738</v>
      </c>
      <c r="W23" s="13">
        <f t="shared" si="3"/>
        <v>9.7826086956521738</v>
      </c>
      <c r="X23" s="83">
        <f t="shared" si="4"/>
        <v>4.3478260869565215</v>
      </c>
      <c r="Y23" s="89">
        <f t="shared" si="5"/>
        <v>5.4347826086956523</v>
      </c>
      <c r="Z23" s="13">
        <f t="shared" si="6"/>
        <v>29.347826086956523</v>
      </c>
      <c r="AA23" s="13">
        <f t="shared" si="7"/>
        <v>5.4347826086956523</v>
      </c>
      <c r="AB23" s="13">
        <f t="shared" si="8"/>
        <v>6.5217391304347823</v>
      </c>
      <c r="AC23" s="90">
        <f t="shared" si="9"/>
        <v>53.260869565217398</v>
      </c>
      <c r="AD23" s="28">
        <f t="shared" si="10"/>
        <v>2.1739130434782608</v>
      </c>
      <c r="AE23" s="13">
        <f t="shared" si="11"/>
        <v>22.826086956521738</v>
      </c>
      <c r="AF23" s="13">
        <f t="shared" si="12"/>
        <v>2.1739130434782608</v>
      </c>
      <c r="AG23" s="13">
        <f t="shared" si="13"/>
        <v>9.7826086956521738</v>
      </c>
      <c r="AH23" s="13">
        <f t="shared" si="14"/>
        <v>63.04347826086957</v>
      </c>
    </row>
    <row r="24" spans="2:34" x14ac:dyDescent="0.25">
      <c r="B24" s="4" t="s">
        <v>83</v>
      </c>
      <c r="C24" s="19"/>
      <c r="D24" s="19"/>
      <c r="E24" s="19"/>
      <c r="F24" s="19"/>
      <c r="G24" s="237"/>
      <c r="H24" s="238"/>
      <c r="I24" s="19"/>
      <c r="J24" s="19"/>
      <c r="K24" s="19"/>
      <c r="L24" s="231"/>
      <c r="M24" s="19"/>
      <c r="N24" s="19"/>
      <c r="O24" s="19"/>
      <c r="P24" s="19"/>
      <c r="Q24" s="19"/>
      <c r="S24" s="4" t="s">
        <v>83</v>
      </c>
      <c r="T24" s="19"/>
      <c r="U24" s="19"/>
      <c r="V24" s="19"/>
      <c r="W24" s="19"/>
      <c r="X24" s="237"/>
      <c r="Y24" s="238"/>
      <c r="Z24" s="19"/>
      <c r="AA24" s="19"/>
      <c r="AB24" s="19"/>
      <c r="AC24" s="231"/>
      <c r="AD24" s="19"/>
      <c r="AE24" s="19"/>
      <c r="AF24" s="19"/>
      <c r="AG24" s="19"/>
      <c r="AH24" s="19"/>
    </row>
    <row r="25" spans="2:34" x14ac:dyDescent="0.25">
      <c r="B25" s="9" t="s">
        <v>84</v>
      </c>
      <c r="C25" s="10">
        <v>57</v>
      </c>
      <c r="D25" s="10">
        <v>207</v>
      </c>
      <c r="E25" s="10">
        <v>106</v>
      </c>
      <c r="F25" s="10">
        <v>38</v>
      </c>
      <c r="G25" s="54">
        <v>43</v>
      </c>
      <c r="H25" s="65">
        <v>39</v>
      </c>
      <c r="I25" s="10">
        <v>140</v>
      </c>
      <c r="J25" s="10">
        <v>39</v>
      </c>
      <c r="K25" s="10">
        <v>35</v>
      </c>
      <c r="L25" s="66">
        <v>198</v>
      </c>
      <c r="M25" s="30">
        <v>11</v>
      </c>
      <c r="N25" s="10">
        <v>78</v>
      </c>
      <c r="O25" s="10">
        <v>19</v>
      </c>
      <c r="P25" s="10">
        <v>43</v>
      </c>
      <c r="Q25" s="10">
        <v>300</v>
      </c>
      <c r="S25" s="9" t="s">
        <v>84</v>
      </c>
      <c r="T25" s="40">
        <f t="shared" ref="T25:T26" si="15">C25/(C25+D25+E25+F25+G25)*100</f>
        <v>12.638580931263856</v>
      </c>
      <c r="U25" s="40">
        <f t="shared" ref="U25:U26" si="16">D25/(D25+E25+F25+G25+C25)*100</f>
        <v>45.898004434589801</v>
      </c>
      <c r="V25" s="40">
        <f t="shared" ref="V25:V26" si="17">E25/(E25+F25+G25+D25+C25)*100</f>
        <v>23.503325942350333</v>
      </c>
      <c r="W25" s="40">
        <f t="shared" ref="W25:W26" si="18">F25/(F25+G25+E25+D25+C25)*100</f>
        <v>8.4257206208425721</v>
      </c>
      <c r="X25" s="100">
        <f t="shared" ref="X25:X26" si="19">G25/(C25+D25+E25+F25+G25)*100</f>
        <v>9.5343680709534357</v>
      </c>
      <c r="Y25" s="233">
        <f t="shared" ref="Y25:Y26" si="20">H25/(H25+I25+J25+K25+L25)*100</f>
        <v>8.6474501108647441</v>
      </c>
      <c r="Z25" s="40">
        <f t="shared" ref="Z25:Z26" si="21">I25/(I25+J25+K25+L25+H25)*100</f>
        <v>31.042128603104214</v>
      </c>
      <c r="AA25" s="40">
        <f t="shared" ref="AA25:AA26" si="22">J25/(J25+K25+L25+I25+H25)*100</f>
        <v>8.6474501108647441</v>
      </c>
      <c r="AB25" s="40">
        <f t="shared" ref="AB25:AB26" si="23">K25/(K25+L25+J25+I25+H25)*100</f>
        <v>7.7605321507760534</v>
      </c>
      <c r="AC25" s="234">
        <f t="shared" ref="AC25:AC26" si="24">L25/(H25+I25+J25+K25+L25)*100</f>
        <v>43.902439024390247</v>
      </c>
      <c r="AD25" s="42">
        <f t="shared" ref="AD25:AD26" si="25">M25/(M25+N25+O25+P25+Q25)*100</f>
        <v>2.4390243902439024</v>
      </c>
      <c r="AE25" s="40">
        <f t="shared" ref="AE25:AE26" si="26">N25/(N25+O25+P25+Q25+M25)*100</f>
        <v>17.294900221729488</v>
      </c>
      <c r="AF25" s="40">
        <f t="shared" ref="AF25:AF26" si="27">O25/(O25+P25+Q25+N25+M25)*100</f>
        <v>4.2128603104212861</v>
      </c>
      <c r="AG25" s="40">
        <f t="shared" ref="AG25:AG26" si="28">P25/(P25+Q25+O25+N25+M25)*100</f>
        <v>9.5343680709534357</v>
      </c>
      <c r="AH25" s="40">
        <f t="shared" ref="AH25:AH26" si="29">Q25/(M25+N25+O25+P25+Q25)*100</f>
        <v>66.518847006651882</v>
      </c>
    </row>
    <row r="26" spans="2:34" x14ac:dyDescent="0.25">
      <c r="B26" s="9" t="s">
        <v>85</v>
      </c>
      <c r="C26" s="10">
        <v>30</v>
      </c>
      <c r="D26" s="10">
        <v>117</v>
      </c>
      <c r="E26" s="10">
        <v>47</v>
      </c>
      <c r="F26" s="10">
        <v>16</v>
      </c>
      <c r="G26" s="54">
        <v>10</v>
      </c>
      <c r="H26" s="65">
        <v>17</v>
      </c>
      <c r="I26" s="10">
        <v>78</v>
      </c>
      <c r="J26" s="10">
        <v>11</v>
      </c>
      <c r="K26" s="10">
        <v>16</v>
      </c>
      <c r="L26" s="66">
        <v>98</v>
      </c>
      <c r="M26" s="30">
        <v>4</v>
      </c>
      <c r="N26" s="10">
        <v>35</v>
      </c>
      <c r="O26" s="10">
        <v>2</v>
      </c>
      <c r="P26" s="10">
        <v>22</v>
      </c>
      <c r="Q26" s="10">
        <v>157</v>
      </c>
      <c r="S26" s="9" t="s">
        <v>85</v>
      </c>
      <c r="T26" s="40">
        <f t="shared" si="15"/>
        <v>13.636363636363635</v>
      </c>
      <c r="U26" s="40">
        <f t="shared" si="16"/>
        <v>53.181818181818187</v>
      </c>
      <c r="V26" s="40">
        <f t="shared" si="17"/>
        <v>21.363636363636363</v>
      </c>
      <c r="W26" s="40">
        <f t="shared" si="18"/>
        <v>7.2727272727272725</v>
      </c>
      <c r="X26" s="100">
        <f t="shared" si="19"/>
        <v>4.5454545454545459</v>
      </c>
      <c r="Y26" s="233">
        <f t="shared" si="20"/>
        <v>7.7272727272727266</v>
      </c>
      <c r="Z26" s="40">
        <f t="shared" si="21"/>
        <v>35.454545454545453</v>
      </c>
      <c r="AA26" s="40">
        <f t="shared" si="22"/>
        <v>5</v>
      </c>
      <c r="AB26" s="40">
        <f t="shared" si="23"/>
        <v>7.2727272727272725</v>
      </c>
      <c r="AC26" s="234">
        <f t="shared" si="24"/>
        <v>44.545454545454547</v>
      </c>
      <c r="AD26" s="42">
        <f t="shared" si="25"/>
        <v>1.8181818181818181</v>
      </c>
      <c r="AE26" s="40">
        <f t="shared" si="26"/>
        <v>15.909090909090908</v>
      </c>
      <c r="AF26" s="40">
        <f t="shared" si="27"/>
        <v>0.90909090909090906</v>
      </c>
      <c r="AG26" s="40">
        <f t="shared" si="28"/>
        <v>10</v>
      </c>
      <c r="AH26" s="40">
        <f t="shared" si="29"/>
        <v>71.36363636363636</v>
      </c>
    </row>
  </sheetData>
  <mergeCells count="9">
    <mergeCell ref="E2:F2"/>
    <mergeCell ref="AD7:AH7"/>
    <mergeCell ref="B7:B8"/>
    <mergeCell ref="C7:G7"/>
    <mergeCell ref="H7:L7"/>
    <mergeCell ref="M7:Q7"/>
    <mergeCell ref="S7:S8"/>
    <mergeCell ref="T7:X7"/>
    <mergeCell ref="Y7:AC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colBreaks count="1" manualBreakCount="1">
    <brk id="1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32" sqref="B32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66</v>
      </c>
    </row>
    <row r="2" spans="1:3" ht="18" x14ac:dyDescent="0.25">
      <c r="A2" s="31"/>
      <c r="B2" s="1" t="s">
        <v>128</v>
      </c>
    </row>
    <row r="3" spans="1:3" x14ac:dyDescent="0.25">
      <c r="B3" s="32" t="s">
        <v>69</v>
      </c>
    </row>
    <row r="4" spans="1:3" ht="18" x14ac:dyDescent="0.25">
      <c r="B4" s="1" t="s">
        <v>127</v>
      </c>
    </row>
    <row r="5" spans="1:3" ht="8.25" customHeight="1" x14ac:dyDescent="0.25"/>
    <row r="6" spans="1:3" x14ac:dyDescent="0.25">
      <c r="B6" s="271" t="s">
        <v>5</v>
      </c>
      <c r="C6" s="272"/>
    </row>
    <row r="7" spans="1:3" x14ac:dyDescent="0.25">
      <c r="B7" s="9" t="s">
        <v>6</v>
      </c>
      <c r="C7" s="33" t="s">
        <v>71</v>
      </c>
    </row>
    <row r="8" spans="1:3" x14ac:dyDescent="0.25">
      <c r="B8" s="9" t="s">
        <v>7</v>
      </c>
      <c r="C8" s="33" t="s">
        <v>72</v>
      </c>
    </row>
    <row r="9" spans="1:3" x14ac:dyDescent="0.25">
      <c r="B9" s="9" t="s">
        <v>8</v>
      </c>
      <c r="C9" s="33" t="s">
        <v>73</v>
      </c>
    </row>
    <row r="10" spans="1:3" x14ac:dyDescent="0.25">
      <c r="B10" s="9" t="s">
        <v>9</v>
      </c>
      <c r="C10" s="33" t="s">
        <v>82</v>
      </c>
    </row>
    <row r="11" spans="1:3" x14ac:dyDescent="0.25">
      <c r="B11" s="37"/>
      <c r="C11" s="38"/>
    </row>
    <row r="12" spans="1:3" x14ac:dyDescent="0.25">
      <c r="B12" s="273" t="s">
        <v>53</v>
      </c>
      <c r="C12" s="274"/>
    </row>
    <row r="13" spans="1:3" x14ac:dyDescent="0.25">
      <c r="B13" s="9" t="s">
        <v>46</v>
      </c>
      <c r="C13" s="33" t="s">
        <v>74</v>
      </c>
    </row>
    <row r="14" spans="1:3" x14ac:dyDescent="0.25">
      <c r="B14" s="9" t="s">
        <v>47</v>
      </c>
      <c r="C14" s="33" t="s">
        <v>75</v>
      </c>
    </row>
    <row r="15" spans="1:3" x14ac:dyDescent="0.25">
      <c r="B15" s="9" t="s">
        <v>48</v>
      </c>
      <c r="C15" s="33" t="s">
        <v>76</v>
      </c>
    </row>
    <row r="16" spans="1:3" x14ac:dyDescent="0.25">
      <c r="B16" s="9" t="s">
        <v>49</v>
      </c>
      <c r="C16" s="33" t="s">
        <v>77</v>
      </c>
    </row>
    <row r="17" spans="2:3" x14ac:dyDescent="0.25">
      <c r="B17" s="9" t="s">
        <v>50</v>
      </c>
      <c r="C17" s="33" t="s">
        <v>78</v>
      </c>
    </row>
    <row r="18" spans="2:3" x14ac:dyDescent="0.25">
      <c r="B18" s="9" t="s">
        <v>51</v>
      </c>
      <c r="C18" s="33" t="s">
        <v>79</v>
      </c>
    </row>
    <row r="19" spans="2:3" x14ac:dyDescent="0.25">
      <c r="B19" s="9" t="s">
        <v>52</v>
      </c>
      <c r="C19" s="33" t="s">
        <v>80</v>
      </c>
    </row>
    <row r="20" spans="2:3" x14ac:dyDescent="0.25">
      <c r="B20" s="37"/>
      <c r="C20" s="38"/>
    </row>
    <row r="21" spans="2:3" x14ac:dyDescent="0.25">
      <c r="B21" s="273" t="s">
        <v>83</v>
      </c>
      <c r="C21" s="274"/>
    </row>
    <row r="22" spans="2:3" ht="69.95" customHeight="1" x14ac:dyDescent="0.25">
      <c r="B22" s="9" t="s">
        <v>84</v>
      </c>
      <c r="C22" s="39" t="s">
        <v>87</v>
      </c>
    </row>
    <row r="23" spans="2:3" ht="69.95" customHeight="1" x14ac:dyDescent="0.25">
      <c r="B23" s="9" t="s">
        <v>85</v>
      </c>
      <c r="C23" s="39" t="s">
        <v>86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zoomScaleNormal="100" workbookViewId="0">
      <selection activeCell="C33" sqref="C33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66</v>
      </c>
    </row>
    <row r="2" spans="1:24" ht="18" x14ac:dyDescent="0.25">
      <c r="A2" s="31"/>
      <c r="B2" s="1" t="s">
        <v>128</v>
      </c>
      <c r="D2" s="240" t="s">
        <v>133</v>
      </c>
      <c r="E2" s="240"/>
    </row>
    <row r="3" spans="1:24" x14ac:dyDescent="0.25">
      <c r="B3" s="32" t="s">
        <v>69</v>
      </c>
      <c r="D3" s="239" t="s">
        <v>134</v>
      </c>
    </row>
    <row r="4" spans="1:24" ht="18" customHeight="1" x14ac:dyDescent="0.25">
      <c r="B4" s="1" t="s">
        <v>70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10</v>
      </c>
      <c r="U5" s="2" t="s">
        <v>10</v>
      </c>
    </row>
    <row r="6" spans="1:24" x14ac:dyDescent="0.25">
      <c r="B6" s="241" t="s">
        <v>0</v>
      </c>
      <c r="C6" s="245" t="s">
        <v>54</v>
      </c>
      <c r="D6" s="245"/>
      <c r="E6" s="246"/>
      <c r="F6" s="250" t="s">
        <v>55</v>
      </c>
      <c r="G6" s="251"/>
      <c r="H6" s="251"/>
      <c r="I6" s="250" t="s">
        <v>62</v>
      </c>
      <c r="J6" s="251"/>
      <c r="K6" s="252"/>
      <c r="M6" s="241" t="s">
        <v>0</v>
      </c>
      <c r="N6" s="244" t="s">
        <v>54</v>
      </c>
      <c r="O6" s="245"/>
      <c r="P6" s="246"/>
      <c r="Q6" s="250" t="s">
        <v>55</v>
      </c>
      <c r="R6" s="251"/>
      <c r="S6" s="252"/>
      <c r="U6" s="241" t="s">
        <v>0</v>
      </c>
      <c r="V6" s="244" t="s">
        <v>65</v>
      </c>
      <c r="W6" s="245"/>
      <c r="X6" s="246"/>
    </row>
    <row r="7" spans="1:24" ht="27" customHeight="1" x14ac:dyDescent="0.25">
      <c r="B7" s="242"/>
      <c r="C7" s="16" t="s">
        <v>59</v>
      </c>
      <c r="D7" s="3" t="s">
        <v>56</v>
      </c>
      <c r="E7" s="3" t="s">
        <v>57</v>
      </c>
      <c r="F7" s="15" t="s">
        <v>59</v>
      </c>
      <c r="G7" s="15" t="s">
        <v>56</v>
      </c>
      <c r="H7" s="15" t="s">
        <v>57</v>
      </c>
      <c r="I7" s="15" t="s">
        <v>59</v>
      </c>
      <c r="J7" s="15" t="s">
        <v>56</v>
      </c>
      <c r="K7" s="18" t="s">
        <v>57</v>
      </c>
      <c r="M7" s="242"/>
      <c r="N7" s="16" t="s">
        <v>59</v>
      </c>
      <c r="O7" s="3" t="s">
        <v>56</v>
      </c>
      <c r="P7" s="3" t="s">
        <v>57</v>
      </c>
      <c r="Q7" s="15" t="s">
        <v>59</v>
      </c>
      <c r="R7" s="15" t="s">
        <v>56</v>
      </c>
      <c r="S7" s="18" t="s">
        <v>57</v>
      </c>
      <c r="U7" s="242"/>
      <c r="V7" s="22" t="s">
        <v>59</v>
      </c>
      <c r="W7" s="3" t="s">
        <v>56</v>
      </c>
      <c r="X7" s="3" t="s">
        <v>57</v>
      </c>
    </row>
    <row r="8" spans="1:24" x14ac:dyDescent="0.25">
      <c r="B8" s="243"/>
      <c r="C8" s="247" t="s">
        <v>58</v>
      </c>
      <c r="D8" s="249"/>
      <c r="E8" s="17" t="s">
        <v>60</v>
      </c>
      <c r="F8" s="247" t="s">
        <v>58</v>
      </c>
      <c r="G8" s="249"/>
      <c r="H8" s="17" t="s">
        <v>60</v>
      </c>
      <c r="I8" s="247" t="s">
        <v>61</v>
      </c>
      <c r="J8" s="248"/>
      <c r="K8" s="249"/>
      <c r="M8" s="243"/>
      <c r="N8" s="247" t="s">
        <v>61</v>
      </c>
      <c r="O8" s="248"/>
      <c r="P8" s="249"/>
      <c r="Q8" s="247" t="s">
        <v>61</v>
      </c>
      <c r="R8" s="248"/>
      <c r="S8" s="249"/>
      <c r="U8" s="243"/>
      <c r="V8" s="247" t="s">
        <v>61</v>
      </c>
      <c r="W8" s="248"/>
      <c r="X8" s="249"/>
    </row>
    <row r="9" spans="1:24" x14ac:dyDescent="0.25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25">
      <c r="B10" s="6" t="s">
        <v>4</v>
      </c>
      <c r="C10" s="7">
        <v>8883</v>
      </c>
      <c r="D10" s="7">
        <v>1138424</v>
      </c>
      <c r="E10" s="7">
        <v>207599.19500599999</v>
      </c>
      <c r="F10" s="7">
        <v>5628</v>
      </c>
      <c r="G10" s="7">
        <v>755952</v>
      </c>
      <c r="H10" s="7">
        <v>160213.54917300001</v>
      </c>
      <c r="I10" s="11">
        <f>F10/C10*100</f>
        <v>63.356973995271872</v>
      </c>
      <c r="J10" s="11">
        <f t="shared" ref="J10:K10" si="0">G10/D10*100</f>
        <v>66.403378706000566</v>
      </c>
      <c r="K10" s="11">
        <f t="shared" si="0"/>
        <v>77.174455887639425</v>
      </c>
      <c r="M10" s="6" t="s">
        <v>4</v>
      </c>
      <c r="N10" s="11">
        <f>SUM(N12:N15)</f>
        <v>100</v>
      </c>
      <c r="O10" s="11">
        <f t="shared" ref="O10:S10" si="1">SUM(O12:O15)</f>
        <v>100</v>
      </c>
      <c r="P10" s="11">
        <f t="shared" si="1"/>
        <v>100</v>
      </c>
      <c r="Q10" s="11">
        <f t="shared" si="1"/>
        <v>100</v>
      </c>
      <c r="R10" s="11">
        <f t="shared" si="1"/>
        <v>100</v>
      </c>
      <c r="S10" s="11">
        <f t="shared" si="1"/>
        <v>99.999999999999986</v>
      </c>
      <c r="U10" s="6" t="s">
        <v>4</v>
      </c>
      <c r="V10" s="11">
        <f>F10/C10*100</f>
        <v>63.356973995271872</v>
      </c>
      <c r="W10" s="11">
        <f t="shared" ref="W10:X10" si="2">G10/D10*100</f>
        <v>66.403378706000566</v>
      </c>
      <c r="X10" s="11">
        <f t="shared" si="2"/>
        <v>77.174455887639425</v>
      </c>
    </row>
    <row r="11" spans="1:24" x14ac:dyDescent="0.25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25">
      <c r="B12" s="9" t="s">
        <v>6</v>
      </c>
      <c r="C12" s="10">
        <v>1881</v>
      </c>
      <c r="D12" s="10">
        <v>9281</v>
      </c>
      <c r="E12" s="10">
        <v>1033.528879</v>
      </c>
      <c r="F12" s="10">
        <v>1143</v>
      </c>
      <c r="G12" s="10">
        <v>5671</v>
      </c>
      <c r="H12" s="10">
        <v>637.67438000000004</v>
      </c>
      <c r="I12" s="13">
        <f t="shared" ref="I12:I26" si="3">F12/C12*100</f>
        <v>60.765550239234443</v>
      </c>
      <c r="J12" s="13">
        <f t="shared" ref="J12:J26" si="4">G12/D12*100</f>
        <v>61.10332938260963</v>
      </c>
      <c r="K12" s="13">
        <f t="shared" ref="K12:K26" si="5">H12/E12*100</f>
        <v>61.69874813918964</v>
      </c>
      <c r="M12" s="9" t="s">
        <v>6</v>
      </c>
      <c r="N12" s="13">
        <f>C12/$C$10*100</f>
        <v>21.175278622087131</v>
      </c>
      <c r="O12" s="13">
        <f>D12/$D$10*100</f>
        <v>0.81524985418438123</v>
      </c>
      <c r="P12" s="13">
        <f>E12/$E$10*100</f>
        <v>0.49784821129490853</v>
      </c>
      <c r="Q12" s="13">
        <f>F12/$F$10*100</f>
        <v>20.309168443496802</v>
      </c>
      <c r="R12" s="13">
        <f>G12/$G$10*100</f>
        <v>0.75017990560247216</v>
      </c>
      <c r="S12" s="13">
        <f>H12/$H$10*100</f>
        <v>0.39801526356015843</v>
      </c>
      <c r="U12" s="9" t="s">
        <v>6</v>
      </c>
      <c r="V12" s="13">
        <f t="shared" ref="V12:V22" si="6">F12/C12*100</f>
        <v>60.765550239234443</v>
      </c>
      <c r="W12" s="13">
        <f t="shared" ref="W12:W23" si="7">G12/D12*100</f>
        <v>61.10332938260963</v>
      </c>
      <c r="X12" s="13">
        <f t="shared" ref="X12:X23" si="8">H12/E12*100</f>
        <v>61.69874813918964</v>
      </c>
    </row>
    <row r="13" spans="1:24" x14ac:dyDescent="0.25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1983</v>
      </c>
      <c r="G13" s="10">
        <v>42514</v>
      </c>
      <c r="H13" s="10">
        <v>5690.3872380000003</v>
      </c>
      <c r="I13" s="13">
        <f t="shared" si="3"/>
        <v>60.310218978102192</v>
      </c>
      <c r="J13" s="13">
        <f t="shared" si="4"/>
        <v>60.960711213077147</v>
      </c>
      <c r="K13" s="13">
        <f t="shared" si="5"/>
        <v>61.599281939292524</v>
      </c>
      <c r="M13" s="9" t="s">
        <v>7</v>
      </c>
      <c r="N13" s="13">
        <f t="shared" ref="N13:N15" si="9">C13/$C$10*100</f>
        <v>37.014522120905099</v>
      </c>
      <c r="O13" s="13">
        <f t="shared" ref="O13:O15" si="10">D13/$D$10*100</f>
        <v>6.126012803665418</v>
      </c>
      <c r="P13" s="13">
        <f t="shared" ref="P13:P15" si="11">E13/$E$10*100</f>
        <v>4.4498001558883757</v>
      </c>
      <c r="Q13" s="13">
        <f t="shared" ref="Q13:Q15" si="12">F13/$F$10*100</f>
        <v>35.234541577825162</v>
      </c>
      <c r="R13" s="13">
        <f t="shared" ref="R13:R15" si="13">G13/$G$10*100</f>
        <v>5.6239020466907954</v>
      </c>
      <c r="S13" s="13">
        <f t="shared" ref="S13:S15" si="14">H13/$H$10*100</f>
        <v>3.5517515636929495</v>
      </c>
      <c r="U13" s="9" t="s">
        <v>7</v>
      </c>
      <c r="V13" s="13">
        <f t="shared" si="6"/>
        <v>60.310218978102192</v>
      </c>
      <c r="W13" s="13">
        <f t="shared" si="7"/>
        <v>60.960711213077147</v>
      </c>
      <c r="X13" s="13">
        <f t="shared" si="8"/>
        <v>61.599281939292524</v>
      </c>
    </row>
    <row r="14" spans="1:24" x14ac:dyDescent="0.25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1696</v>
      </c>
      <c r="G14" s="10">
        <v>160635</v>
      </c>
      <c r="H14" s="10">
        <v>25050.248882</v>
      </c>
      <c r="I14" s="13">
        <f t="shared" si="3"/>
        <v>66.405638214565386</v>
      </c>
      <c r="J14" s="13">
        <f t="shared" si="4"/>
        <v>65.599310663078413</v>
      </c>
      <c r="K14" s="13">
        <f t="shared" si="5"/>
        <v>68.085527213454867</v>
      </c>
      <c r="M14" s="9" t="s">
        <v>8</v>
      </c>
      <c r="N14" s="13">
        <f t="shared" si="9"/>
        <v>28.75154790048407</v>
      </c>
      <c r="O14" s="13">
        <f t="shared" si="10"/>
        <v>21.509824107713822</v>
      </c>
      <c r="P14" s="13">
        <f t="shared" si="11"/>
        <v>17.722768931226653</v>
      </c>
      <c r="Q14" s="13">
        <f t="shared" si="12"/>
        <v>30.135039090262971</v>
      </c>
      <c r="R14" s="13">
        <f t="shared" si="13"/>
        <v>21.249365039050097</v>
      </c>
      <c r="S14" s="13">
        <f t="shared" si="14"/>
        <v>15.635537076174824</v>
      </c>
      <c r="U14" s="9" t="s">
        <v>8</v>
      </c>
      <c r="V14" s="13">
        <f t="shared" si="6"/>
        <v>66.405638214565386</v>
      </c>
      <c r="W14" s="13">
        <f t="shared" si="7"/>
        <v>65.599310663078413</v>
      </c>
      <c r="X14" s="13">
        <f t="shared" si="8"/>
        <v>68.085527213454867</v>
      </c>
    </row>
    <row r="15" spans="1:24" x14ac:dyDescent="0.25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806</v>
      </c>
      <c r="G15" s="10">
        <v>547132</v>
      </c>
      <c r="H15" s="10">
        <v>128835.238673</v>
      </c>
      <c r="I15" s="13">
        <f t="shared" si="3"/>
        <v>69.482758620689651</v>
      </c>
      <c r="J15" s="13">
        <f t="shared" si="4"/>
        <v>67.171497673504959</v>
      </c>
      <c r="K15" s="13">
        <f t="shared" si="5"/>
        <v>80.25338039869213</v>
      </c>
      <c r="M15" s="9" t="s">
        <v>9</v>
      </c>
      <c r="N15" s="13">
        <f t="shared" si="9"/>
        <v>13.058651356523695</v>
      </c>
      <c r="O15" s="13">
        <f t="shared" si="10"/>
        <v>71.54891323443637</v>
      </c>
      <c r="P15" s="13">
        <f t="shared" si="11"/>
        <v>77.32958270159007</v>
      </c>
      <c r="Q15" s="13">
        <f t="shared" si="12"/>
        <v>14.321250888415069</v>
      </c>
      <c r="R15" s="13">
        <f t="shared" si="13"/>
        <v>72.376553008656629</v>
      </c>
      <c r="S15" s="13">
        <f t="shared" si="14"/>
        <v>80.414696096572058</v>
      </c>
      <c r="U15" s="9" t="s">
        <v>9</v>
      </c>
      <c r="V15" s="13">
        <f t="shared" si="6"/>
        <v>69.482758620689651</v>
      </c>
      <c r="W15" s="13">
        <f t="shared" si="7"/>
        <v>67.171497673504959</v>
      </c>
      <c r="X15" s="13">
        <f t="shared" si="8"/>
        <v>80.25338039869213</v>
      </c>
    </row>
    <row r="16" spans="1:24" x14ac:dyDescent="0.25">
      <c r="B16" s="4" t="s">
        <v>53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53</v>
      </c>
      <c r="N16" s="8"/>
      <c r="O16" s="8"/>
      <c r="P16" s="8"/>
      <c r="Q16" s="8"/>
      <c r="R16" s="8"/>
      <c r="S16" s="8"/>
      <c r="U16" s="4" t="s">
        <v>53</v>
      </c>
      <c r="V16" s="8"/>
      <c r="W16" s="8"/>
      <c r="X16" s="8"/>
    </row>
    <row r="17" spans="2:24" x14ac:dyDescent="0.25">
      <c r="B17" s="9" t="s">
        <v>46</v>
      </c>
      <c r="C17" s="10">
        <v>2496</v>
      </c>
      <c r="D17" s="10">
        <v>331316</v>
      </c>
      <c r="E17" s="10">
        <v>84051.342176999999</v>
      </c>
      <c r="F17" s="10">
        <v>1634</v>
      </c>
      <c r="G17" s="10">
        <v>233570</v>
      </c>
      <c r="H17" s="10">
        <v>65405.480967000003</v>
      </c>
      <c r="I17" s="13">
        <f t="shared" si="3"/>
        <v>65.464743589743591</v>
      </c>
      <c r="J17" s="13">
        <f t="shared" si="4"/>
        <v>70.497651788624765</v>
      </c>
      <c r="K17" s="13">
        <f t="shared" si="5"/>
        <v>77.816105338645869</v>
      </c>
      <c r="M17" s="9" t="s">
        <v>46</v>
      </c>
      <c r="N17" s="13">
        <f>C17/$C$10*100</f>
        <v>28.098615332657882</v>
      </c>
      <c r="O17" s="13">
        <f>D17/$D$10*100</f>
        <v>29.103040694855341</v>
      </c>
      <c r="P17" s="13">
        <f>E17/$E$10*100</f>
        <v>40.487316039241271</v>
      </c>
      <c r="Q17" s="13">
        <f>F17/$F$10*100</f>
        <v>29.033404406538736</v>
      </c>
      <c r="R17" s="13">
        <f>G17/$G$10*100</f>
        <v>30.897464389273395</v>
      </c>
      <c r="S17" s="13">
        <f>H17/$H$10*100</f>
        <v>40.823938614813777</v>
      </c>
      <c r="U17" s="9" t="s">
        <v>46</v>
      </c>
      <c r="V17" s="13">
        <f t="shared" si="6"/>
        <v>65.464743589743591</v>
      </c>
      <c r="W17" s="13">
        <f t="shared" si="7"/>
        <v>70.497651788624765</v>
      </c>
      <c r="X17" s="13">
        <f t="shared" si="8"/>
        <v>77.816105338645869</v>
      </c>
    </row>
    <row r="18" spans="2:24" x14ac:dyDescent="0.25">
      <c r="B18" s="9" t="s">
        <v>47</v>
      </c>
      <c r="C18" s="10">
        <v>1022</v>
      </c>
      <c r="D18" s="10">
        <v>66734</v>
      </c>
      <c r="E18" s="10">
        <v>8947.0154390000007</v>
      </c>
      <c r="F18" s="10">
        <v>618</v>
      </c>
      <c r="G18" s="10">
        <v>40927</v>
      </c>
      <c r="H18" s="10">
        <v>5234.2119039999998</v>
      </c>
      <c r="I18" s="13">
        <f t="shared" si="3"/>
        <v>60.469667318982388</v>
      </c>
      <c r="J18" s="13">
        <f t="shared" si="4"/>
        <v>61.328558156262183</v>
      </c>
      <c r="K18" s="13">
        <f t="shared" si="5"/>
        <v>58.502323369020836</v>
      </c>
      <c r="M18" s="9" t="s">
        <v>47</v>
      </c>
      <c r="N18" s="13">
        <f t="shared" ref="N18:N23" si="15">C18/$C$10*100</f>
        <v>11.505122143420015</v>
      </c>
      <c r="O18" s="13">
        <f t="shared" ref="O18:O23" si="16">D18/$D$10*100</f>
        <v>5.8619635566361916</v>
      </c>
      <c r="P18" s="13">
        <f t="shared" ref="P18:P23" si="17">E18/$E$10*100</f>
        <v>4.3097543989712559</v>
      </c>
      <c r="Q18" s="13">
        <f t="shared" ref="Q18:Q23" si="18">F18/$F$10*100</f>
        <v>10.980810234541579</v>
      </c>
      <c r="R18" s="13">
        <f t="shared" ref="R18:R23" si="19">G18/$G$10*100</f>
        <v>5.4139680826295846</v>
      </c>
      <c r="S18" s="13">
        <f t="shared" ref="S18:S23" si="20">H18/$H$10*100</f>
        <v>3.2670220034561819</v>
      </c>
      <c r="U18" s="9" t="s">
        <v>47</v>
      </c>
      <c r="V18" s="13">
        <f t="shared" si="6"/>
        <v>60.469667318982388</v>
      </c>
      <c r="W18" s="13">
        <f t="shared" si="7"/>
        <v>61.328558156262183</v>
      </c>
      <c r="X18" s="13">
        <f t="shared" si="8"/>
        <v>58.502323369020836</v>
      </c>
    </row>
    <row r="19" spans="2:24" x14ac:dyDescent="0.25">
      <c r="B19" s="9" t="s">
        <v>48</v>
      </c>
      <c r="C19" s="10">
        <v>2710</v>
      </c>
      <c r="D19" s="10">
        <v>238856</v>
      </c>
      <c r="E19" s="10">
        <v>73928.042906000002</v>
      </c>
      <c r="F19" s="10">
        <v>1711</v>
      </c>
      <c r="G19" s="10">
        <v>185899</v>
      </c>
      <c r="H19" s="10">
        <v>59211.818191999999</v>
      </c>
      <c r="I19" s="13">
        <f t="shared" si="3"/>
        <v>63.136531365313651</v>
      </c>
      <c r="J19" s="13">
        <f t="shared" si="4"/>
        <v>77.828901095220544</v>
      </c>
      <c r="K19" s="13">
        <f t="shared" si="5"/>
        <v>80.093853244956335</v>
      </c>
      <c r="M19" s="9" t="s">
        <v>48</v>
      </c>
      <c r="N19" s="13">
        <f t="shared" si="15"/>
        <v>30.507711358775186</v>
      </c>
      <c r="O19" s="13">
        <f t="shared" si="16"/>
        <v>20.981286409984328</v>
      </c>
      <c r="P19" s="13">
        <f t="shared" si="17"/>
        <v>35.610948734104362</v>
      </c>
      <c r="Q19" s="13">
        <f t="shared" si="18"/>
        <v>30.401563610518835</v>
      </c>
      <c r="R19" s="13">
        <f t="shared" si="19"/>
        <v>24.591376172032085</v>
      </c>
      <c r="S19" s="13">
        <f t="shared" si="20"/>
        <v>36.958059101519908</v>
      </c>
      <c r="U19" s="9" t="s">
        <v>48</v>
      </c>
      <c r="V19" s="13">
        <f t="shared" si="6"/>
        <v>63.136531365313651</v>
      </c>
      <c r="W19" s="13">
        <f t="shared" si="7"/>
        <v>77.828901095220544</v>
      </c>
      <c r="X19" s="13">
        <f t="shared" si="8"/>
        <v>80.093853244956335</v>
      </c>
    </row>
    <row r="20" spans="2:24" x14ac:dyDescent="0.25">
      <c r="B20" s="9" t="s">
        <v>49</v>
      </c>
      <c r="C20" s="10">
        <v>284</v>
      </c>
      <c r="D20" s="10">
        <v>75411</v>
      </c>
      <c r="E20" s="10">
        <v>12340.078489</v>
      </c>
      <c r="F20" s="10">
        <v>185</v>
      </c>
      <c r="G20" s="10">
        <v>55454</v>
      </c>
      <c r="H20" s="10">
        <v>10424.899346</v>
      </c>
      <c r="I20" s="13">
        <f t="shared" si="3"/>
        <v>65.140845070422543</v>
      </c>
      <c r="J20" s="13">
        <f t="shared" si="4"/>
        <v>73.53569107955073</v>
      </c>
      <c r="K20" s="13">
        <f t="shared" si="5"/>
        <v>84.480008415609362</v>
      </c>
      <c r="M20" s="9" t="s">
        <v>49</v>
      </c>
      <c r="N20" s="13">
        <f t="shared" si="15"/>
        <v>3.197118090735112</v>
      </c>
      <c r="O20" s="13">
        <f t="shared" si="16"/>
        <v>6.6241576073589448</v>
      </c>
      <c r="P20" s="13">
        <f t="shared" si="17"/>
        <v>5.9441841711589243</v>
      </c>
      <c r="Q20" s="13">
        <f t="shared" si="18"/>
        <v>3.2871357498223168</v>
      </c>
      <c r="R20" s="13">
        <f t="shared" si="19"/>
        <v>7.3356509408004742</v>
      </c>
      <c r="S20" s="13">
        <f t="shared" si="20"/>
        <v>6.5068774768500397</v>
      </c>
      <c r="U20" s="9" t="s">
        <v>49</v>
      </c>
      <c r="V20" s="13">
        <f t="shared" si="6"/>
        <v>65.140845070422543</v>
      </c>
      <c r="W20" s="13">
        <f t="shared" si="7"/>
        <v>73.53569107955073</v>
      </c>
      <c r="X20" s="13">
        <f t="shared" si="8"/>
        <v>84.480008415609362</v>
      </c>
    </row>
    <row r="21" spans="2:24" x14ac:dyDescent="0.25">
      <c r="B21" s="9" t="s">
        <v>50</v>
      </c>
      <c r="C21" s="10">
        <v>579</v>
      </c>
      <c r="D21" s="10">
        <v>67283</v>
      </c>
      <c r="E21" s="10">
        <v>3612.6820360000002</v>
      </c>
      <c r="F21" s="10">
        <v>350</v>
      </c>
      <c r="G21" s="10">
        <v>35739</v>
      </c>
      <c r="H21" s="10">
        <v>2184.7723289999999</v>
      </c>
      <c r="I21" s="13">
        <f t="shared" si="3"/>
        <v>60.449050086355783</v>
      </c>
      <c r="J21" s="13">
        <f t="shared" si="4"/>
        <v>53.117429365515811</v>
      </c>
      <c r="K21" s="13">
        <f t="shared" si="5"/>
        <v>60.47507937950175</v>
      </c>
      <c r="M21" s="9" t="s">
        <v>50</v>
      </c>
      <c r="N21" s="13">
        <f t="shared" si="15"/>
        <v>6.5180682201958797</v>
      </c>
      <c r="O21" s="13">
        <f t="shared" si="16"/>
        <v>5.9101881197163797</v>
      </c>
      <c r="P21" s="13">
        <f t="shared" si="17"/>
        <v>1.7402196746936265</v>
      </c>
      <c r="Q21" s="13">
        <f t="shared" si="18"/>
        <v>6.2189054726368163</v>
      </c>
      <c r="R21" s="13">
        <f t="shared" si="19"/>
        <v>4.7276811226109592</v>
      </c>
      <c r="S21" s="13">
        <f t="shared" si="20"/>
        <v>1.3636626491813519</v>
      </c>
      <c r="U21" s="9" t="s">
        <v>50</v>
      </c>
      <c r="V21" s="13">
        <f t="shared" si="6"/>
        <v>60.449050086355783</v>
      </c>
      <c r="W21" s="13">
        <f t="shared" si="7"/>
        <v>53.117429365515811</v>
      </c>
      <c r="X21" s="13">
        <f t="shared" si="8"/>
        <v>60.47507937950175</v>
      </c>
    </row>
    <row r="22" spans="2:24" x14ac:dyDescent="0.25">
      <c r="B22" s="9" t="s">
        <v>51</v>
      </c>
      <c r="C22" s="10">
        <v>343</v>
      </c>
      <c r="D22" s="10">
        <v>45371</v>
      </c>
      <c r="E22" s="10">
        <v>8976.50857</v>
      </c>
      <c r="F22" s="10">
        <v>228</v>
      </c>
      <c r="G22" s="10">
        <v>32549</v>
      </c>
      <c r="H22" s="10">
        <v>7756.8831200000004</v>
      </c>
      <c r="I22" s="13">
        <f t="shared" si="3"/>
        <v>66.472303206997083</v>
      </c>
      <c r="J22" s="13">
        <f t="shared" si="4"/>
        <v>71.739657490467479</v>
      </c>
      <c r="K22" s="13">
        <f t="shared" si="5"/>
        <v>86.413142253592255</v>
      </c>
      <c r="M22" s="9" t="s">
        <v>51</v>
      </c>
      <c r="N22" s="13">
        <f t="shared" si="15"/>
        <v>3.8613081166272654</v>
      </c>
      <c r="O22" s="13">
        <f t="shared" si="16"/>
        <v>3.9854219517508414</v>
      </c>
      <c r="P22" s="13">
        <f t="shared" si="17"/>
        <v>4.3239611645606635</v>
      </c>
      <c r="Q22" s="13">
        <f t="shared" si="18"/>
        <v>4.0511727078891262</v>
      </c>
      <c r="R22" s="13">
        <f t="shared" si="19"/>
        <v>4.3056966579888662</v>
      </c>
      <c r="S22" s="13">
        <f t="shared" si="20"/>
        <v>4.8415899654179997</v>
      </c>
      <c r="U22" s="9" t="s">
        <v>51</v>
      </c>
      <c r="V22" s="13">
        <f t="shared" si="6"/>
        <v>66.472303206997083</v>
      </c>
      <c r="W22" s="13">
        <f t="shared" si="7"/>
        <v>71.739657490467479</v>
      </c>
      <c r="X22" s="13">
        <f t="shared" si="8"/>
        <v>86.413142253592255</v>
      </c>
    </row>
    <row r="23" spans="2:24" x14ac:dyDescent="0.25">
      <c r="B23" s="9" t="s">
        <v>52</v>
      </c>
      <c r="C23" s="10">
        <v>1449</v>
      </c>
      <c r="D23" s="10">
        <v>313453</v>
      </c>
      <c r="E23" s="10">
        <v>15743.525389</v>
      </c>
      <c r="F23" s="10">
        <v>902</v>
      </c>
      <c r="G23" s="10">
        <v>171814</v>
      </c>
      <c r="H23" s="10">
        <v>9995.4833149999995</v>
      </c>
      <c r="I23" s="13">
        <f t="shared" si="3"/>
        <v>62.249827467218779</v>
      </c>
      <c r="J23" s="13">
        <f t="shared" si="4"/>
        <v>54.813321295377612</v>
      </c>
      <c r="K23" s="13">
        <f t="shared" si="5"/>
        <v>63.4894857919424</v>
      </c>
      <c r="M23" s="9" t="s">
        <v>52</v>
      </c>
      <c r="N23" s="13">
        <f t="shared" si="15"/>
        <v>16.312056737588655</v>
      </c>
      <c r="O23" s="13">
        <f t="shared" si="16"/>
        <v>27.53394165969797</v>
      </c>
      <c r="P23" s="13">
        <f t="shared" si="17"/>
        <v>7.5836158172699006</v>
      </c>
      <c r="Q23" s="13">
        <f t="shared" si="18"/>
        <v>16.027007818052592</v>
      </c>
      <c r="R23" s="13">
        <f t="shared" si="19"/>
        <v>22.728162634664635</v>
      </c>
      <c r="S23" s="13">
        <f t="shared" si="20"/>
        <v>6.2388501887607442</v>
      </c>
      <c r="U23" s="9" t="s">
        <v>52</v>
      </c>
      <c r="V23" s="13">
        <f>F23/C23*100</f>
        <v>62.249827467218779</v>
      </c>
      <c r="W23" s="13">
        <f t="shared" si="7"/>
        <v>54.813321295377612</v>
      </c>
      <c r="X23" s="13">
        <f t="shared" si="8"/>
        <v>63.4894857919424</v>
      </c>
    </row>
    <row r="24" spans="2:24" x14ac:dyDescent="0.25">
      <c r="B24" s="4" t="s">
        <v>83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83</v>
      </c>
      <c r="N24" s="10"/>
      <c r="O24" s="10"/>
      <c r="P24" s="10"/>
      <c r="Q24" s="10"/>
      <c r="R24" s="10"/>
      <c r="S24" s="10"/>
      <c r="T24" s="13"/>
      <c r="U24" s="4" t="s">
        <v>83</v>
      </c>
      <c r="V24" s="10"/>
      <c r="W24" s="10"/>
      <c r="X24" s="10"/>
    </row>
    <row r="25" spans="2:24" x14ac:dyDescent="0.25">
      <c r="B25" s="9" t="s">
        <v>84</v>
      </c>
      <c r="C25" s="10">
        <v>6554</v>
      </c>
      <c r="D25" s="10">
        <v>751613</v>
      </c>
      <c r="E25" s="10">
        <v>117248.282947</v>
      </c>
      <c r="F25" s="10">
        <v>4092</v>
      </c>
      <c r="G25" s="10">
        <v>496375</v>
      </c>
      <c r="H25" s="10">
        <v>88461.222110000002</v>
      </c>
      <c r="I25" s="40">
        <f t="shared" si="3"/>
        <v>62.435154104363747</v>
      </c>
      <c r="J25" s="40">
        <f t="shared" si="4"/>
        <v>66.041300509703788</v>
      </c>
      <c r="K25" s="40">
        <f t="shared" si="5"/>
        <v>75.44777619471607</v>
      </c>
      <c r="M25" s="9" t="s">
        <v>84</v>
      </c>
      <c r="N25" s="13">
        <f>C25/$C$10*100</f>
        <v>73.781380164358893</v>
      </c>
      <c r="O25" s="13">
        <f>D25/$D$10*100</f>
        <v>66.022237760272091</v>
      </c>
      <c r="P25" s="13">
        <f>E25/$E$10*100</f>
        <v>56.478197299180913</v>
      </c>
      <c r="Q25" s="13">
        <f>F25/$F$10*100</f>
        <v>72.707889125799568</v>
      </c>
      <c r="R25" s="13">
        <f>G25/$G$10*100</f>
        <v>65.662237814041106</v>
      </c>
      <c r="S25" s="13">
        <f>H25/$H$10*100</f>
        <v>55.214569907866405</v>
      </c>
      <c r="T25" s="13"/>
      <c r="U25" s="9" t="s">
        <v>84</v>
      </c>
      <c r="V25" s="40">
        <f>F25/C25*100</f>
        <v>62.435154104363747</v>
      </c>
      <c r="W25" s="40">
        <f t="shared" ref="W25" si="21">G25/D25*100</f>
        <v>66.041300509703788</v>
      </c>
      <c r="X25" s="40">
        <f t="shared" ref="X25" si="22">H25/E25*100</f>
        <v>75.44777619471607</v>
      </c>
    </row>
    <row r="26" spans="2:24" x14ac:dyDescent="0.25">
      <c r="B26" s="9" t="s">
        <v>85</v>
      </c>
      <c r="C26" s="10">
        <v>2329</v>
      </c>
      <c r="D26" s="10">
        <v>386811</v>
      </c>
      <c r="E26" s="10">
        <v>90350.912058999995</v>
      </c>
      <c r="F26" s="10">
        <v>1536</v>
      </c>
      <c r="G26" s="10">
        <v>259577</v>
      </c>
      <c r="H26" s="10">
        <v>71752.327063000004</v>
      </c>
      <c r="I26" s="40">
        <f t="shared" si="3"/>
        <v>65.951051953628166</v>
      </c>
      <c r="J26" s="40">
        <f t="shared" si="4"/>
        <v>67.106933360219841</v>
      </c>
      <c r="K26" s="40">
        <f t="shared" si="5"/>
        <v>79.415166297541148</v>
      </c>
      <c r="M26" s="9" t="s">
        <v>85</v>
      </c>
      <c r="N26" s="13">
        <f t="shared" ref="N26" si="23">C26/$C$10*100</f>
        <v>26.21861983564111</v>
      </c>
      <c r="O26" s="13">
        <f t="shared" ref="O26" si="24">D26/$D$10*100</f>
        <v>33.977762239727902</v>
      </c>
      <c r="P26" s="13">
        <f t="shared" ref="P26" si="25">E26/$E$10*100</f>
        <v>43.521802700819087</v>
      </c>
      <c r="Q26" s="13">
        <f t="shared" ref="Q26" si="26">F26/$F$10*100</f>
        <v>27.292110874200425</v>
      </c>
      <c r="R26" s="13">
        <f t="shared" ref="R26" si="27">G26/$G$10*100</f>
        <v>34.337762185958894</v>
      </c>
      <c r="S26" s="13">
        <f t="shared" ref="S26" si="28">H26/$H$10*100</f>
        <v>44.785430092133602</v>
      </c>
      <c r="T26" s="13"/>
      <c r="U26" s="9" t="s">
        <v>85</v>
      </c>
      <c r="V26" s="40">
        <f>F26/C26*100</f>
        <v>65.951051953628166</v>
      </c>
      <c r="W26" s="40">
        <f t="shared" ref="W26" si="29">G26/D26*100</f>
        <v>67.106933360219841</v>
      </c>
      <c r="X26" s="40">
        <f t="shared" ref="X26" si="30">H26/E26*100</f>
        <v>79.415166297541148</v>
      </c>
    </row>
  </sheetData>
  <mergeCells count="16">
    <mergeCell ref="B6:B8"/>
    <mergeCell ref="M6:M8"/>
    <mergeCell ref="Q6:S6"/>
    <mergeCell ref="N8:P8"/>
    <mergeCell ref="Q8:S8"/>
    <mergeCell ref="C6:E6"/>
    <mergeCell ref="N6:P6"/>
    <mergeCell ref="F6:H6"/>
    <mergeCell ref="D2:E2"/>
    <mergeCell ref="U6:U8"/>
    <mergeCell ref="V6:X6"/>
    <mergeCell ref="V8:X8"/>
    <mergeCell ref="I6:K6"/>
    <mergeCell ref="F8:G8"/>
    <mergeCell ref="C8:D8"/>
    <mergeCell ref="I8:K8"/>
  </mergeCells>
  <hyperlinks>
    <hyperlink ref="B3" location="Índice!A1" display="volt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1" spans="1:10" ht="18" x14ac:dyDescent="0.25">
      <c r="B1" s="1" t="s">
        <v>66</v>
      </c>
    </row>
    <row r="2" spans="1:10" ht="18" x14ac:dyDescent="0.25">
      <c r="A2" s="31"/>
      <c r="B2" s="1" t="s">
        <v>128</v>
      </c>
      <c r="D2" s="240" t="s">
        <v>133</v>
      </c>
      <c r="E2" s="240"/>
    </row>
    <row r="3" spans="1:10" x14ac:dyDescent="0.25">
      <c r="B3" s="32" t="s">
        <v>69</v>
      </c>
    </row>
    <row r="4" spans="1:10" ht="18" customHeight="1" x14ac:dyDescent="0.25">
      <c r="B4" s="1" t="s">
        <v>91</v>
      </c>
      <c r="C4" s="1"/>
      <c r="D4" s="1"/>
      <c r="E4" s="1"/>
    </row>
    <row r="5" spans="1:10" ht="4.5" customHeight="1" x14ac:dyDescent="0.25"/>
    <row r="6" spans="1:10" x14ac:dyDescent="0.25">
      <c r="B6" s="20" t="s">
        <v>63</v>
      </c>
      <c r="G6" s="20" t="s">
        <v>64</v>
      </c>
      <c r="H6" s="19"/>
      <c r="I6" s="19"/>
      <c r="J6" s="19"/>
    </row>
    <row r="7" spans="1:10" ht="56.25" x14ac:dyDescent="0.25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25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25">
      <c r="B9" s="6" t="s">
        <v>4</v>
      </c>
      <c r="C9" s="7">
        <v>5041</v>
      </c>
      <c r="D9" s="7">
        <v>547</v>
      </c>
      <c r="E9" s="7">
        <v>40</v>
      </c>
      <c r="G9" s="6" t="s">
        <v>4</v>
      </c>
      <c r="H9" s="11">
        <f>C9/($C$9+$D$9+$E$9)*100</f>
        <v>89.570007107320535</v>
      </c>
      <c r="I9" s="11">
        <f t="shared" ref="I9:J9" si="0">D9/($C$9+$D$9+$E$9)*100</f>
        <v>9.7192608386638231</v>
      </c>
      <c r="J9" s="11">
        <f t="shared" si="0"/>
        <v>0.71073205401563611</v>
      </c>
    </row>
    <row r="10" spans="1:10" x14ac:dyDescent="0.25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25">
      <c r="B11" s="9" t="s">
        <v>6</v>
      </c>
      <c r="C11" s="10">
        <v>954</v>
      </c>
      <c r="D11" s="10">
        <v>173</v>
      </c>
      <c r="E11" s="10">
        <v>16</v>
      </c>
      <c r="G11" s="9" t="s">
        <v>6</v>
      </c>
      <c r="H11" s="13">
        <f>C11/($C$11+$D$11+$E$11)*100</f>
        <v>83.464566929133852</v>
      </c>
      <c r="I11" s="13">
        <f t="shared" ref="I11:J11" si="1">D11/($C$11+$D$11+$E$11)*100</f>
        <v>15.135608048993877</v>
      </c>
      <c r="J11" s="13">
        <f t="shared" si="1"/>
        <v>1.3998250218722661</v>
      </c>
    </row>
    <row r="12" spans="1:10" x14ac:dyDescent="0.25">
      <c r="B12" s="9" t="s">
        <v>7</v>
      </c>
      <c r="C12" s="10">
        <v>1776</v>
      </c>
      <c r="D12" s="10">
        <v>193</v>
      </c>
      <c r="E12" s="10">
        <v>14</v>
      </c>
      <c r="G12" s="9" t="s">
        <v>7</v>
      </c>
      <c r="H12" s="13">
        <f>C12/($C$12+$D$12+$E$12)*100</f>
        <v>89.561270801815425</v>
      </c>
      <c r="I12" s="13">
        <f t="shared" ref="I12:J12" si="2">D12/($C$12+$D$12+$E$12)*100</f>
        <v>9.7327281896116986</v>
      </c>
      <c r="J12" s="13">
        <f t="shared" si="2"/>
        <v>0.7060010085728694</v>
      </c>
    </row>
    <row r="13" spans="1:10" x14ac:dyDescent="0.25">
      <c r="B13" s="9" t="s">
        <v>8</v>
      </c>
      <c r="C13" s="10">
        <v>1549</v>
      </c>
      <c r="D13" s="10">
        <v>139</v>
      </c>
      <c r="E13" s="10">
        <v>8</v>
      </c>
      <c r="G13" s="9" t="s">
        <v>8</v>
      </c>
      <c r="H13" s="13">
        <f>C13/($C$13+$D$13+$E$13)*100</f>
        <v>91.33254716981132</v>
      </c>
      <c r="I13" s="13">
        <f t="shared" ref="I13:J13" si="3">D13/($C$13+$D$13+$E$13)*100</f>
        <v>8.1957547169811331</v>
      </c>
      <c r="J13" s="13">
        <f t="shared" si="3"/>
        <v>0.47169811320754718</v>
      </c>
    </row>
    <row r="14" spans="1:10" x14ac:dyDescent="0.25">
      <c r="B14" s="9" t="s">
        <v>9</v>
      </c>
      <c r="C14" s="10">
        <v>762</v>
      </c>
      <c r="D14" s="10">
        <v>42</v>
      </c>
      <c r="E14" s="10">
        <v>2</v>
      </c>
      <c r="G14" s="9" t="s">
        <v>9</v>
      </c>
      <c r="H14" s="13">
        <f>C14/($C$14+$D$14+$E$14)*100</f>
        <v>94.540942928039712</v>
      </c>
      <c r="I14" s="13">
        <f t="shared" ref="I14:J14" si="4">D14/($C$14+$D$14+$E$14)*100</f>
        <v>5.2109181141439205</v>
      </c>
      <c r="J14" s="13">
        <f t="shared" si="4"/>
        <v>0.24813895781637718</v>
      </c>
    </row>
    <row r="15" spans="1:10" x14ac:dyDescent="0.25">
      <c r="B15" s="4" t="s">
        <v>53</v>
      </c>
      <c r="C15" s="8"/>
      <c r="D15" s="8"/>
      <c r="E15" s="8"/>
      <c r="G15" s="4" t="s">
        <v>53</v>
      </c>
      <c r="H15" s="8"/>
      <c r="I15" s="8"/>
      <c r="J15" s="8"/>
    </row>
    <row r="16" spans="1:10" x14ac:dyDescent="0.25">
      <c r="B16" s="9" t="s">
        <v>46</v>
      </c>
      <c r="C16" s="10">
        <v>1550</v>
      </c>
      <c r="D16" s="10">
        <v>79</v>
      </c>
      <c r="E16" s="10">
        <v>5</v>
      </c>
      <c r="G16" s="9" t="s">
        <v>46</v>
      </c>
      <c r="H16" s="13">
        <f>C16/($C$16+$D$16+$E$16)*100</f>
        <v>94.859241126070998</v>
      </c>
      <c r="I16" s="13">
        <f t="shared" ref="I16:J16" si="5">D16/($C$16+$D$16+$E$16)*100</f>
        <v>4.8347613219094248</v>
      </c>
      <c r="J16" s="13">
        <f t="shared" si="5"/>
        <v>0.30599755201958384</v>
      </c>
    </row>
    <row r="17" spans="2:10" x14ac:dyDescent="0.25">
      <c r="B17" s="9" t="s">
        <v>47</v>
      </c>
      <c r="C17" s="10">
        <v>587</v>
      </c>
      <c r="D17" s="10">
        <v>29</v>
      </c>
      <c r="E17" s="10">
        <v>2</v>
      </c>
      <c r="G17" s="9" t="s">
        <v>47</v>
      </c>
      <c r="H17" s="13">
        <f>C17/($C$17+$D$17+$E$17)*100</f>
        <v>94.983818770226534</v>
      </c>
      <c r="I17" s="13">
        <f t="shared" ref="I17:J17" si="6">D17/($C$17+$D$17+$E$17)*100</f>
        <v>4.6925566343042071</v>
      </c>
      <c r="J17" s="13">
        <f t="shared" si="6"/>
        <v>0.3236245954692557</v>
      </c>
    </row>
    <row r="18" spans="2:10" x14ac:dyDescent="0.25">
      <c r="B18" s="9" t="s">
        <v>48</v>
      </c>
      <c r="C18" s="10">
        <v>1575</v>
      </c>
      <c r="D18" s="10">
        <v>123</v>
      </c>
      <c r="E18" s="10">
        <v>13</v>
      </c>
      <c r="G18" s="9" t="s">
        <v>48</v>
      </c>
      <c r="H18" s="13">
        <f>C18/($C$18+$D$18+$E$18)*100</f>
        <v>92.051431911163064</v>
      </c>
      <c r="I18" s="13">
        <f t="shared" ref="I18:J18" si="7">D18/($C$18+$D$18+$E$18)*100</f>
        <v>7.1887784921098774</v>
      </c>
      <c r="J18" s="13">
        <f t="shared" si="7"/>
        <v>0.75978959672706015</v>
      </c>
    </row>
    <row r="19" spans="2:10" x14ac:dyDescent="0.25">
      <c r="B19" s="9" t="s">
        <v>49</v>
      </c>
      <c r="C19" s="10">
        <v>169</v>
      </c>
      <c r="D19" s="10">
        <v>15</v>
      </c>
      <c r="E19" s="10">
        <v>1</v>
      </c>
      <c r="G19" s="9" t="s">
        <v>49</v>
      </c>
      <c r="H19" s="13">
        <f>C19/($C$19+$D$19+$E$19)*100</f>
        <v>91.351351351351354</v>
      </c>
      <c r="I19" s="13">
        <f t="shared" ref="I19:J19" si="8">D19/($C$19+$D$19+$E$19)*100</f>
        <v>8.1081081081081088</v>
      </c>
      <c r="J19" s="13">
        <f t="shared" si="8"/>
        <v>0.54054054054054057</v>
      </c>
    </row>
    <row r="20" spans="2:10" x14ac:dyDescent="0.25">
      <c r="B20" s="9" t="s">
        <v>50</v>
      </c>
      <c r="C20" s="10">
        <v>157</v>
      </c>
      <c r="D20" s="10">
        <v>175</v>
      </c>
      <c r="E20" s="10">
        <v>18</v>
      </c>
      <c r="G20" s="9" t="s">
        <v>50</v>
      </c>
      <c r="H20" s="13">
        <f>C20/($C$20+$D$20+$E$20)*100</f>
        <v>44.857142857142854</v>
      </c>
      <c r="I20" s="13">
        <f t="shared" ref="I20:J20" si="9">D20/($C$20+$D$20+$E$20)*100</f>
        <v>50</v>
      </c>
      <c r="J20" s="13">
        <f t="shared" si="9"/>
        <v>5.1428571428571423</v>
      </c>
    </row>
    <row r="21" spans="2:10" x14ac:dyDescent="0.25">
      <c r="B21" s="9" t="s">
        <v>51</v>
      </c>
      <c r="C21" s="10">
        <v>214</v>
      </c>
      <c r="D21" s="10">
        <v>14</v>
      </c>
      <c r="E21" s="10">
        <v>0</v>
      </c>
      <c r="G21" s="9" t="s">
        <v>51</v>
      </c>
      <c r="H21" s="13">
        <f>C21/($C$21+$D$21+$E$21)*100</f>
        <v>93.859649122807014</v>
      </c>
      <c r="I21" s="13">
        <f t="shared" ref="I21:J21" si="10">D21/($C$21+$D$21+$E$21)*100</f>
        <v>6.140350877192982</v>
      </c>
      <c r="J21" s="13">
        <f t="shared" si="10"/>
        <v>0</v>
      </c>
    </row>
    <row r="22" spans="2:10" x14ac:dyDescent="0.25">
      <c r="B22" s="9" t="s">
        <v>52</v>
      </c>
      <c r="C22" s="10">
        <v>789</v>
      </c>
      <c r="D22" s="10">
        <v>112</v>
      </c>
      <c r="E22" s="10">
        <v>1</v>
      </c>
      <c r="G22" s="9" t="s">
        <v>52</v>
      </c>
      <c r="H22" s="13">
        <f>C22/($C$22+$D$22+$E$22)*100</f>
        <v>87.472283813747225</v>
      </c>
      <c r="I22" s="13">
        <f t="shared" ref="I22:J22" si="11">D22/($C$22+$D$22+$E$22)*100</f>
        <v>12.416851441241686</v>
      </c>
      <c r="J22" s="13">
        <f t="shared" si="11"/>
        <v>0.11086474501108648</v>
      </c>
    </row>
    <row r="23" spans="2:10" x14ac:dyDescent="0.25">
      <c r="B23" s="4" t="s">
        <v>83</v>
      </c>
      <c r="C23" s="19"/>
      <c r="D23" s="19"/>
      <c r="E23" s="19"/>
      <c r="G23" s="4" t="s">
        <v>83</v>
      </c>
      <c r="H23" s="34"/>
      <c r="I23" s="34"/>
      <c r="J23" s="34"/>
    </row>
    <row r="24" spans="2:10" x14ac:dyDescent="0.25">
      <c r="B24" s="9" t="s">
        <v>84</v>
      </c>
      <c r="C24" s="10">
        <v>3599</v>
      </c>
      <c r="D24" s="10">
        <v>461</v>
      </c>
      <c r="E24" s="10">
        <v>32</v>
      </c>
      <c r="G24" s="9" t="s">
        <v>84</v>
      </c>
      <c r="H24" s="40">
        <f t="shared" ref="H24:H25" si="12">C24/SUM($C24:$E24)*100</f>
        <v>87.952101661779082</v>
      </c>
      <c r="I24" s="40">
        <f t="shared" ref="I24:I25" si="13">D24/SUM($C24:$E24)*100</f>
        <v>11.265884652981427</v>
      </c>
      <c r="J24" s="40">
        <f t="shared" ref="J24:J25" si="14">E24/SUM($C24:$E24)*100</f>
        <v>0.78201368523949166</v>
      </c>
    </row>
    <row r="25" spans="2:10" x14ac:dyDescent="0.25">
      <c r="B25" s="9" t="s">
        <v>85</v>
      </c>
      <c r="C25" s="10">
        <v>1442</v>
      </c>
      <c r="D25" s="10">
        <v>86</v>
      </c>
      <c r="E25" s="10">
        <v>8</v>
      </c>
      <c r="G25" s="9" t="s">
        <v>85</v>
      </c>
      <c r="H25" s="40">
        <f t="shared" si="12"/>
        <v>93.880208333333343</v>
      </c>
      <c r="I25" s="40">
        <f t="shared" si="13"/>
        <v>5.5989583333333339</v>
      </c>
      <c r="J25" s="40">
        <f t="shared" si="14"/>
        <v>0.52083333333333326</v>
      </c>
    </row>
  </sheetData>
  <mergeCells count="1">
    <mergeCell ref="D2:E2"/>
  </mergeCells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66</v>
      </c>
    </row>
    <row r="2" spans="1:44" ht="18" x14ac:dyDescent="0.25">
      <c r="A2" s="31"/>
      <c r="B2" s="1" t="s">
        <v>128</v>
      </c>
      <c r="D2" s="240" t="s">
        <v>133</v>
      </c>
      <c r="E2" s="240"/>
    </row>
    <row r="3" spans="1:44" x14ac:dyDescent="0.25">
      <c r="B3" s="32" t="s">
        <v>69</v>
      </c>
    </row>
    <row r="4" spans="1:44" ht="18" customHeight="1" x14ac:dyDescent="0.25">
      <c r="B4" s="1" t="s">
        <v>92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20" t="s">
        <v>63</v>
      </c>
      <c r="X6" s="20" t="s">
        <v>64</v>
      </c>
    </row>
    <row r="7" spans="1:44" x14ac:dyDescent="0.25">
      <c r="B7" s="253" t="s">
        <v>0</v>
      </c>
      <c r="C7" s="253" t="s">
        <v>22</v>
      </c>
      <c r="D7" s="253"/>
      <c r="E7" s="253"/>
      <c r="F7" s="253"/>
      <c r="G7" s="255"/>
      <c r="H7" s="256" t="s">
        <v>23</v>
      </c>
      <c r="I7" s="253"/>
      <c r="J7" s="253"/>
      <c r="K7" s="253"/>
      <c r="L7" s="257"/>
      <c r="M7" s="258" t="s">
        <v>24</v>
      </c>
      <c r="N7" s="253"/>
      <c r="O7" s="253"/>
      <c r="P7" s="253"/>
      <c r="Q7" s="259"/>
      <c r="R7" s="260" t="s">
        <v>25</v>
      </c>
      <c r="S7" s="253"/>
      <c r="T7" s="253"/>
      <c r="U7" s="253"/>
      <c r="V7" s="253"/>
      <c r="X7" s="253" t="s">
        <v>0</v>
      </c>
      <c r="Y7" s="253" t="s">
        <v>22</v>
      </c>
      <c r="Z7" s="253"/>
      <c r="AA7" s="253"/>
      <c r="AB7" s="253"/>
      <c r="AC7" s="255"/>
      <c r="AD7" s="256" t="s">
        <v>23</v>
      </c>
      <c r="AE7" s="253"/>
      <c r="AF7" s="253"/>
      <c r="AG7" s="253"/>
      <c r="AH7" s="257"/>
      <c r="AI7" s="258" t="s">
        <v>24</v>
      </c>
      <c r="AJ7" s="253"/>
      <c r="AK7" s="253"/>
      <c r="AL7" s="253"/>
      <c r="AM7" s="259"/>
      <c r="AN7" s="260" t="s">
        <v>25</v>
      </c>
      <c r="AO7" s="253"/>
      <c r="AP7" s="253"/>
      <c r="AQ7" s="253"/>
      <c r="AR7" s="253"/>
    </row>
    <row r="8" spans="1:44" ht="22.5" x14ac:dyDescent="0.25">
      <c r="B8" s="254"/>
      <c r="C8" s="49" t="s">
        <v>26</v>
      </c>
      <c r="D8" s="49" t="s">
        <v>27</v>
      </c>
      <c r="E8" s="49" t="s">
        <v>28</v>
      </c>
      <c r="F8" s="49" t="s">
        <v>29</v>
      </c>
      <c r="G8" s="50" t="s">
        <v>30</v>
      </c>
      <c r="H8" s="57" t="s">
        <v>26</v>
      </c>
      <c r="I8" s="49" t="s">
        <v>27</v>
      </c>
      <c r="J8" s="49" t="s">
        <v>28</v>
      </c>
      <c r="K8" s="49" t="s">
        <v>29</v>
      </c>
      <c r="L8" s="58" t="s">
        <v>30</v>
      </c>
      <c r="M8" s="69" t="s">
        <v>26</v>
      </c>
      <c r="N8" s="49" t="s">
        <v>27</v>
      </c>
      <c r="O8" s="49" t="s">
        <v>28</v>
      </c>
      <c r="P8" s="49" t="s">
        <v>29</v>
      </c>
      <c r="Q8" s="7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254"/>
      <c r="Y8" s="49" t="s">
        <v>26</v>
      </c>
      <c r="Z8" s="49" t="s">
        <v>27</v>
      </c>
      <c r="AA8" s="49" t="s">
        <v>28</v>
      </c>
      <c r="AB8" s="49" t="s">
        <v>29</v>
      </c>
      <c r="AC8" s="50" t="s">
        <v>30</v>
      </c>
      <c r="AD8" s="57" t="s">
        <v>26</v>
      </c>
      <c r="AE8" s="49" t="s">
        <v>27</v>
      </c>
      <c r="AF8" s="49" t="s">
        <v>28</v>
      </c>
      <c r="AG8" s="49" t="s">
        <v>29</v>
      </c>
      <c r="AH8" s="58" t="s">
        <v>30</v>
      </c>
      <c r="AI8" s="69" t="s">
        <v>26</v>
      </c>
      <c r="AJ8" s="49" t="s">
        <v>27</v>
      </c>
      <c r="AK8" s="49" t="s">
        <v>28</v>
      </c>
      <c r="AL8" s="49" t="s">
        <v>29</v>
      </c>
      <c r="AM8" s="70" t="s">
        <v>30</v>
      </c>
      <c r="AN8" s="21" t="s">
        <v>26</v>
      </c>
      <c r="AO8" s="14" t="s">
        <v>27</v>
      </c>
      <c r="AP8" s="14" t="s">
        <v>28</v>
      </c>
      <c r="AQ8" s="14" t="s">
        <v>29</v>
      </c>
      <c r="AR8" s="14" t="s">
        <v>30</v>
      </c>
    </row>
    <row r="9" spans="1:44" x14ac:dyDescent="0.25">
      <c r="B9" s="4" t="s">
        <v>4</v>
      </c>
      <c r="C9" s="5"/>
      <c r="D9" s="5"/>
      <c r="E9" s="5"/>
      <c r="F9" s="5"/>
      <c r="G9" s="51"/>
      <c r="H9" s="59"/>
      <c r="I9" s="5"/>
      <c r="J9" s="5"/>
      <c r="K9" s="5"/>
      <c r="L9" s="60"/>
      <c r="M9" s="71"/>
      <c r="N9" s="5"/>
      <c r="O9" s="5"/>
      <c r="P9" s="5"/>
      <c r="Q9" s="7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51"/>
      <c r="AD9" s="59"/>
      <c r="AE9" s="5"/>
      <c r="AF9" s="5"/>
      <c r="AG9" s="5"/>
      <c r="AH9" s="60"/>
      <c r="AI9" s="71"/>
      <c r="AJ9" s="5"/>
      <c r="AK9" s="5"/>
      <c r="AL9" s="5"/>
      <c r="AM9" s="72"/>
      <c r="AN9" s="5"/>
      <c r="AO9" s="5"/>
      <c r="AP9" s="5"/>
      <c r="AQ9" s="5"/>
      <c r="AR9" s="5"/>
    </row>
    <row r="10" spans="1:44" x14ac:dyDescent="0.25">
      <c r="B10" s="6" t="s">
        <v>4</v>
      </c>
      <c r="C10" s="7">
        <v>30</v>
      </c>
      <c r="D10" s="7">
        <v>0</v>
      </c>
      <c r="E10" s="7">
        <v>0</v>
      </c>
      <c r="F10" s="7">
        <v>1</v>
      </c>
      <c r="G10" s="52">
        <v>9</v>
      </c>
      <c r="H10" s="61">
        <v>8</v>
      </c>
      <c r="I10" s="7">
        <v>1</v>
      </c>
      <c r="J10" s="7">
        <v>3</v>
      </c>
      <c r="K10" s="7">
        <v>4</v>
      </c>
      <c r="L10" s="62">
        <v>24</v>
      </c>
      <c r="M10" s="73">
        <v>12</v>
      </c>
      <c r="N10" s="7">
        <v>2</v>
      </c>
      <c r="O10" s="7">
        <v>1</v>
      </c>
      <c r="P10" s="7">
        <v>3</v>
      </c>
      <c r="Q10" s="74">
        <v>22</v>
      </c>
      <c r="R10" s="29">
        <v>21</v>
      </c>
      <c r="S10" s="7">
        <v>0</v>
      </c>
      <c r="T10" s="7">
        <v>0</v>
      </c>
      <c r="U10" s="7">
        <v>3</v>
      </c>
      <c r="V10" s="7">
        <v>16</v>
      </c>
      <c r="X10" s="6" t="s">
        <v>4</v>
      </c>
      <c r="Y10" s="11">
        <f>C10/(C10+D10+E10+F10+G10)*100</f>
        <v>75</v>
      </c>
      <c r="Z10" s="11">
        <f>D10/(D10+E10+F10+G10+C10)*100</f>
        <v>0</v>
      </c>
      <c r="AA10" s="11">
        <f>E10/(E10+F10+G10+D10+C10)*100</f>
        <v>0</v>
      </c>
      <c r="AB10" s="11">
        <f>F10/(F10+G10+E10+D10+C10)*100</f>
        <v>2.5</v>
      </c>
      <c r="AC10" s="81">
        <f>G10/(G10+F10+E10+D10+C10)*100</f>
        <v>22.5</v>
      </c>
      <c r="AD10" s="85">
        <f>H10/(H10+I10+J10+K10+L10)*100</f>
        <v>20</v>
      </c>
      <c r="AE10" s="11">
        <f>I10/(I10+J10+K10+L10+H10)*100</f>
        <v>2.5</v>
      </c>
      <c r="AF10" s="11">
        <f>J10/(J10+K10+L10+I10+H10)*100</f>
        <v>7.5</v>
      </c>
      <c r="AG10" s="11">
        <f>K10/(K10+L10+J10+I10+H10)*100</f>
        <v>10</v>
      </c>
      <c r="AH10" s="86">
        <f>L10/(L10+K10+J10+I10+H10)*100</f>
        <v>60</v>
      </c>
      <c r="AI10" s="93">
        <f>M10/(M10+N10+O10+P10+Q10)*100</f>
        <v>30</v>
      </c>
      <c r="AJ10" s="11">
        <f>N10/(N10+O10+P10+Q10+M10)*100</f>
        <v>5</v>
      </c>
      <c r="AK10" s="11">
        <f>O10/(O10+P10+Q10+N10+M10)*100</f>
        <v>2.5</v>
      </c>
      <c r="AL10" s="11">
        <f>P10/(P10+Q10+O10+N10+M10)*100</f>
        <v>7.5</v>
      </c>
      <c r="AM10" s="94">
        <f>Q10/(Q10+P10+O10+N10+M10)*100</f>
        <v>55.000000000000007</v>
      </c>
      <c r="AN10" s="27">
        <f>R10/(R10+S10+T10+U10+V10)*100</f>
        <v>52.5</v>
      </c>
      <c r="AO10" s="11">
        <f>S10/(S10+T10+U10+V10+R10)*100</f>
        <v>0</v>
      </c>
      <c r="AP10" s="11">
        <f>T10/(T10+U10+V10+S10+R10)*100</f>
        <v>0</v>
      </c>
      <c r="AQ10" s="11">
        <f>U10/(U10+V10+T10+S10+R10)*100</f>
        <v>7.5</v>
      </c>
      <c r="AR10" s="11">
        <f>V10/(V10+U10+T10+S10+R10)*100</f>
        <v>40</v>
      </c>
    </row>
    <row r="11" spans="1:44" x14ac:dyDescent="0.25">
      <c r="B11" s="4" t="s">
        <v>5</v>
      </c>
      <c r="C11" s="8"/>
      <c r="D11" s="8"/>
      <c r="E11" s="8"/>
      <c r="F11" s="8"/>
      <c r="G11" s="53"/>
      <c r="H11" s="63"/>
      <c r="I11" s="8"/>
      <c r="J11" s="8"/>
      <c r="K11" s="8"/>
      <c r="L11" s="64"/>
      <c r="M11" s="75"/>
      <c r="N11" s="8"/>
      <c r="O11" s="8"/>
      <c r="P11" s="8"/>
      <c r="Q11" s="76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82"/>
      <c r="AD11" s="87"/>
      <c r="AE11" s="12"/>
      <c r="AF11" s="12"/>
      <c r="AG11" s="12"/>
      <c r="AH11" s="88"/>
      <c r="AI11" s="95"/>
      <c r="AJ11" s="12"/>
      <c r="AK11" s="12"/>
      <c r="AL11" s="12"/>
      <c r="AM11" s="96"/>
      <c r="AN11" s="12"/>
      <c r="AO11" s="12"/>
      <c r="AP11" s="12"/>
      <c r="AQ11" s="12"/>
      <c r="AR11" s="12"/>
    </row>
    <row r="12" spans="1:44" x14ac:dyDescent="0.25">
      <c r="B12" s="9" t="s">
        <v>6</v>
      </c>
      <c r="C12" s="10">
        <v>12</v>
      </c>
      <c r="D12" s="10">
        <v>0</v>
      </c>
      <c r="E12" s="10">
        <v>0</v>
      </c>
      <c r="F12" s="10">
        <v>1</v>
      </c>
      <c r="G12" s="54">
        <v>3</v>
      </c>
      <c r="H12" s="65">
        <v>2</v>
      </c>
      <c r="I12" s="10">
        <v>1</v>
      </c>
      <c r="J12" s="10">
        <v>3</v>
      </c>
      <c r="K12" s="10">
        <v>2</v>
      </c>
      <c r="L12" s="66">
        <v>8</v>
      </c>
      <c r="M12" s="77">
        <v>5</v>
      </c>
      <c r="N12" s="10">
        <v>2</v>
      </c>
      <c r="O12" s="10">
        <v>0</v>
      </c>
      <c r="P12" s="10">
        <v>2</v>
      </c>
      <c r="Q12" s="78">
        <v>7</v>
      </c>
      <c r="R12" s="30">
        <v>8</v>
      </c>
      <c r="S12" s="10">
        <v>0</v>
      </c>
      <c r="T12" s="10">
        <v>0</v>
      </c>
      <c r="U12" s="10">
        <v>2</v>
      </c>
      <c r="V12" s="10">
        <v>6</v>
      </c>
      <c r="X12" s="9" t="s">
        <v>6</v>
      </c>
      <c r="Y12" s="13">
        <f t="shared" ref="Y12:Y15" si="0">C12/(C12+D12+E12+F12+G12)*100</f>
        <v>75</v>
      </c>
      <c r="Z12" s="13">
        <f t="shared" ref="Z12:Z15" si="1">D12/(D12+E12+F12+G12+C12)*100</f>
        <v>0</v>
      </c>
      <c r="AA12" s="13">
        <f t="shared" ref="AA12:AA15" si="2">E12/(E12+F12+G12+D12+C12)*100</f>
        <v>0</v>
      </c>
      <c r="AB12" s="13">
        <f t="shared" ref="AB12:AB15" si="3">F12/(F12+G12+E12+D12+C12)*100</f>
        <v>6.25</v>
      </c>
      <c r="AC12" s="83">
        <f t="shared" ref="AC12:AC15" si="4">G12/(G12+F12+E12+D12+C12)*100</f>
        <v>18.75</v>
      </c>
      <c r="AD12" s="89">
        <f t="shared" ref="AD12:AD15" si="5">H12/(H12+I12+J12+K12+L12)*100</f>
        <v>12.5</v>
      </c>
      <c r="AE12" s="13">
        <f t="shared" ref="AE12:AE15" si="6">I12/(I12+J12+K12+L12+H12)*100</f>
        <v>6.25</v>
      </c>
      <c r="AF12" s="13">
        <f t="shared" ref="AF12:AF15" si="7">J12/(J12+K12+L12+I12+H12)*100</f>
        <v>18.75</v>
      </c>
      <c r="AG12" s="13">
        <f t="shared" ref="AG12:AG15" si="8">K12/(K12+L12+J12+I12+H12)*100</f>
        <v>12.5</v>
      </c>
      <c r="AH12" s="90">
        <f t="shared" ref="AH12:AH15" si="9">L12/(L12+K12+J12+I12+H12)*100</f>
        <v>50</v>
      </c>
      <c r="AI12" s="97">
        <f t="shared" ref="AI12:AI15" si="10">M12/(M12+N12+O12+P12+Q12)*100</f>
        <v>31.25</v>
      </c>
      <c r="AJ12" s="13">
        <f t="shared" ref="AJ12:AJ15" si="11">N12/(N12+O12+P12+Q12+M12)*100</f>
        <v>12.5</v>
      </c>
      <c r="AK12" s="13">
        <f t="shared" ref="AK12:AK15" si="12">O12/(O12+P12+Q12+N12+M12)*100</f>
        <v>0</v>
      </c>
      <c r="AL12" s="13">
        <f t="shared" ref="AL12:AL15" si="13">P12/(P12+Q12+O12+N12+M12)*100</f>
        <v>12.5</v>
      </c>
      <c r="AM12" s="98">
        <f t="shared" ref="AM12:AM15" si="14">Q12/(Q12+P12+O12+N12+M12)*100</f>
        <v>43.75</v>
      </c>
      <c r="AN12" s="28">
        <f t="shared" ref="AN12:AN15" si="15">R12/(R12+S12+T12+U12+V12)*100</f>
        <v>50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12.5</v>
      </c>
      <c r="AR12" s="13">
        <f t="shared" ref="AR12:AR15" si="19">V12/(V12+U12+T12+S12+R12)*100</f>
        <v>37.5</v>
      </c>
    </row>
    <row r="13" spans="1:44" x14ac:dyDescent="0.25">
      <c r="B13" s="9" t="s">
        <v>7</v>
      </c>
      <c r="C13" s="10">
        <v>12</v>
      </c>
      <c r="D13" s="10">
        <v>0</v>
      </c>
      <c r="E13" s="10">
        <v>0</v>
      </c>
      <c r="F13" s="10">
        <v>0</v>
      </c>
      <c r="G13" s="54">
        <v>2</v>
      </c>
      <c r="H13" s="65">
        <v>4</v>
      </c>
      <c r="I13" s="10">
        <v>0</v>
      </c>
      <c r="J13" s="10">
        <v>0</v>
      </c>
      <c r="K13" s="10">
        <v>1</v>
      </c>
      <c r="L13" s="66">
        <v>9</v>
      </c>
      <c r="M13" s="77">
        <v>5</v>
      </c>
      <c r="N13" s="10">
        <v>0</v>
      </c>
      <c r="O13" s="10">
        <v>0</v>
      </c>
      <c r="P13" s="10">
        <v>1</v>
      </c>
      <c r="Q13" s="78">
        <v>8</v>
      </c>
      <c r="R13" s="30">
        <v>8</v>
      </c>
      <c r="S13" s="10">
        <v>0</v>
      </c>
      <c r="T13" s="10">
        <v>0</v>
      </c>
      <c r="U13" s="10">
        <v>1</v>
      </c>
      <c r="V13" s="10">
        <v>5</v>
      </c>
      <c r="X13" s="9" t="s">
        <v>7</v>
      </c>
      <c r="Y13" s="13">
        <f t="shared" si="0"/>
        <v>85.714285714285708</v>
      </c>
      <c r="Z13" s="13">
        <f t="shared" si="1"/>
        <v>0</v>
      </c>
      <c r="AA13" s="13">
        <f t="shared" si="2"/>
        <v>0</v>
      </c>
      <c r="AB13" s="13">
        <f t="shared" si="3"/>
        <v>0</v>
      </c>
      <c r="AC13" s="83">
        <f t="shared" si="4"/>
        <v>14.285714285714285</v>
      </c>
      <c r="AD13" s="89">
        <f t="shared" si="5"/>
        <v>28.571428571428569</v>
      </c>
      <c r="AE13" s="13">
        <f t="shared" si="6"/>
        <v>0</v>
      </c>
      <c r="AF13" s="13">
        <f t="shared" si="7"/>
        <v>0</v>
      </c>
      <c r="AG13" s="13">
        <f t="shared" si="8"/>
        <v>7.1428571428571423</v>
      </c>
      <c r="AH13" s="90">
        <f t="shared" si="9"/>
        <v>64.285714285714292</v>
      </c>
      <c r="AI13" s="97">
        <f t="shared" si="10"/>
        <v>35.714285714285715</v>
      </c>
      <c r="AJ13" s="13">
        <f t="shared" si="11"/>
        <v>0</v>
      </c>
      <c r="AK13" s="13">
        <f t="shared" si="12"/>
        <v>0</v>
      </c>
      <c r="AL13" s="13">
        <f t="shared" si="13"/>
        <v>7.1428571428571423</v>
      </c>
      <c r="AM13" s="98">
        <f t="shared" si="14"/>
        <v>57.142857142857139</v>
      </c>
      <c r="AN13" s="28">
        <f t="shared" si="15"/>
        <v>57.142857142857139</v>
      </c>
      <c r="AO13" s="13">
        <f t="shared" si="16"/>
        <v>0</v>
      </c>
      <c r="AP13" s="13">
        <f t="shared" si="17"/>
        <v>0</v>
      </c>
      <c r="AQ13" s="13">
        <f t="shared" si="18"/>
        <v>7.1428571428571423</v>
      </c>
      <c r="AR13" s="13">
        <f t="shared" si="19"/>
        <v>35.714285714285715</v>
      </c>
    </row>
    <row r="14" spans="1:44" x14ac:dyDescent="0.25">
      <c r="B14" s="9" t="s">
        <v>8</v>
      </c>
      <c r="C14" s="10">
        <v>5</v>
      </c>
      <c r="D14" s="10">
        <v>0</v>
      </c>
      <c r="E14" s="10">
        <v>0</v>
      </c>
      <c r="F14" s="10">
        <v>0</v>
      </c>
      <c r="G14" s="54">
        <v>3</v>
      </c>
      <c r="H14" s="65">
        <v>2</v>
      </c>
      <c r="I14" s="10">
        <v>0</v>
      </c>
      <c r="J14" s="10">
        <v>0</v>
      </c>
      <c r="K14" s="10">
        <v>0</v>
      </c>
      <c r="L14" s="66">
        <v>6</v>
      </c>
      <c r="M14" s="77">
        <v>2</v>
      </c>
      <c r="N14" s="10">
        <v>0</v>
      </c>
      <c r="O14" s="10">
        <v>0</v>
      </c>
      <c r="P14" s="10">
        <v>0</v>
      </c>
      <c r="Q14" s="78">
        <v>6</v>
      </c>
      <c r="R14" s="30">
        <v>4</v>
      </c>
      <c r="S14" s="10">
        <v>0</v>
      </c>
      <c r="T14" s="10">
        <v>0</v>
      </c>
      <c r="U14" s="10">
        <v>0</v>
      </c>
      <c r="V14" s="10">
        <v>4</v>
      </c>
      <c r="X14" s="9" t="s">
        <v>8</v>
      </c>
      <c r="Y14" s="13">
        <f t="shared" si="0"/>
        <v>62.5</v>
      </c>
      <c r="Z14" s="13">
        <f t="shared" si="1"/>
        <v>0</v>
      </c>
      <c r="AA14" s="13">
        <f t="shared" si="2"/>
        <v>0</v>
      </c>
      <c r="AB14" s="13">
        <f t="shared" si="3"/>
        <v>0</v>
      </c>
      <c r="AC14" s="83">
        <f t="shared" si="4"/>
        <v>37.5</v>
      </c>
      <c r="AD14" s="89">
        <f t="shared" si="5"/>
        <v>25</v>
      </c>
      <c r="AE14" s="13">
        <f t="shared" si="6"/>
        <v>0</v>
      </c>
      <c r="AF14" s="13">
        <f t="shared" si="7"/>
        <v>0</v>
      </c>
      <c r="AG14" s="13">
        <f t="shared" si="8"/>
        <v>0</v>
      </c>
      <c r="AH14" s="90">
        <f t="shared" si="9"/>
        <v>75</v>
      </c>
      <c r="AI14" s="97">
        <f t="shared" si="10"/>
        <v>25</v>
      </c>
      <c r="AJ14" s="13">
        <f t="shared" si="11"/>
        <v>0</v>
      </c>
      <c r="AK14" s="13">
        <f t="shared" si="12"/>
        <v>0</v>
      </c>
      <c r="AL14" s="13">
        <f t="shared" si="13"/>
        <v>0</v>
      </c>
      <c r="AM14" s="98">
        <f t="shared" si="14"/>
        <v>75</v>
      </c>
      <c r="AN14" s="28">
        <f t="shared" si="15"/>
        <v>50</v>
      </c>
      <c r="AO14" s="13">
        <f t="shared" si="16"/>
        <v>0</v>
      </c>
      <c r="AP14" s="13">
        <f t="shared" si="17"/>
        <v>0</v>
      </c>
      <c r="AQ14" s="13">
        <f t="shared" si="18"/>
        <v>0</v>
      </c>
      <c r="AR14" s="13">
        <f t="shared" si="19"/>
        <v>50</v>
      </c>
    </row>
    <row r="15" spans="1:44" x14ac:dyDescent="0.25">
      <c r="B15" s="9" t="s">
        <v>9</v>
      </c>
      <c r="C15" s="10">
        <v>1</v>
      </c>
      <c r="D15" s="10">
        <v>0</v>
      </c>
      <c r="E15" s="10">
        <v>0</v>
      </c>
      <c r="F15" s="10">
        <v>0</v>
      </c>
      <c r="G15" s="54">
        <v>1</v>
      </c>
      <c r="H15" s="65">
        <v>0</v>
      </c>
      <c r="I15" s="10">
        <v>0</v>
      </c>
      <c r="J15" s="10">
        <v>0</v>
      </c>
      <c r="K15" s="10">
        <v>1</v>
      </c>
      <c r="L15" s="66">
        <v>1</v>
      </c>
      <c r="M15" s="77">
        <v>0</v>
      </c>
      <c r="N15" s="10">
        <v>0</v>
      </c>
      <c r="O15" s="10">
        <v>1</v>
      </c>
      <c r="P15" s="10">
        <v>0</v>
      </c>
      <c r="Q15" s="78">
        <v>1</v>
      </c>
      <c r="R15" s="30">
        <v>1</v>
      </c>
      <c r="S15" s="10">
        <v>0</v>
      </c>
      <c r="T15" s="10">
        <v>0</v>
      </c>
      <c r="U15" s="10">
        <v>0</v>
      </c>
      <c r="V15" s="10">
        <v>1</v>
      </c>
      <c r="X15" s="9" t="s">
        <v>9</v>
      </c>
      <c r="Y15" s="13">
        <f t="shared" si="0"/>
        <v>50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83">
        <f t="shared" si="4"/>
        <v>50</v>
      </c>
      <c r="AD15" s="89">
        <f t="shared" si="5"/>
        <v>0</v>
      </c>
      <c r="AE15" s="13">
        <f t="shared" si="6"/>
        <v>0</v>
      </c>
      <c r="AF15" s="13">
        <f t="shared" si="7"/>
        <v>0</v>
      </c>
      <c r="AG15" s="13">
        <f t="shared" si="8"/>
        <v>50</v>
      </c>
      <c r="AH15" s="90">
        <f t="shared" si="9"/>
        <v>50</v>
      </c>
      <c r="AI15" s="97">
        <f t="shared" si="10"/>
        <v>0</v>
      </c>
      <c r="AJ15" s="13">
        <f t="shared" si="11"/>
        <v>0</v>
      </c>
      <c r="AK15" s="13">
        <f t="shared" si="12"/>
        <v>50</v>
      </c>
      <c r="AL15" s="13">
        <f t="shared" si="13"/>
        <v>0</v>
      </c>
      <c r="AM15" s="98">
        <f t="shared" si="14"/>
        <v>50</v>
      </c>
      <c r="AN15" s="28">
        <f t="shared" si="15"/>
        <v>50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50</v>
      </c>
    </row>
    <row r="16" spans="1:44" x14ac:dyDescent="0.25">
      <c r="B16" s="4" t="s">
        <v>53</v>
      </c>
      <c r="C16" s="8"/>
      <c r="D16" s="8"/>
      <c r="E16" s="8"/>
      <c r="F16" s="8"/>
      <c r="G16" s="53"/>
      <c r="H16" s="63"/>
      <c r="I16" s="8"/>
      <c r="J16" s="8"/>
      <c r="K16" s="8"/>
      <c r="L16" s="64"/>
      <c r="M16" s="75"/>
      <c r="N16" s="8"/>
      <c r="O16" s="8"/>
      <c r="P16" s="8"/>
      <c r="Q16" s="76"/>
      <c r="R16" s="8"/>
      <c r="S16" s="8"/>
      <c r="T16" s="8"/>
      <c r="U16" s="8"/>
      <c r="V16" s="8"/>
      <c r="X16" s="4" t="s">
        <v>53</v>
      </c>
      <c r="Y16" s="8"/>
      <c r="Z16" s="8"/>
      <c r="AA16" s="8"/>
      <c r="AB16" s="8"/>
      <c r="AC16" s="53"/>
      <c r="AD16" s="63"/>
      <c r="AE16" s="8"/>
      <c r="AF16" s="8"/>
      <c r="AG16" s="8"/>
      <c r="AH16" s="64"/>
      <c r="AI16" s="75"/>
      <c r="AJ16" s="8"/>
      <c r="AK16" s="8"/>
      <c r="AL16" s="8"/>
      <c r="AM16" s="76"/>
      <c r="AN16" s="8"/>
      <c r="AO16" s="8"/>
      <c r="AP16" s="8"/>
      <c r="AQ16" s="8"/>
      <c r="AR16" s="8"/>
    </row>
    <row r="17" spans="2:44" x14ac:dyDescent="0.25">
      <c r="B17" s="9" t="s">
        <v>46</v>
      </c>
      <c r="C17" s="10">
        <v>4</v>
      </c>
      <c r="D17" s="10">
        <v>0</v>
      </c>
      <c r="E17" s="10">
        <v>0</v>
      </c>
      <c r="F17" s="10">
        <v>1</v>
      </c>
      <c r="G17" s="54">
        <v>0</v>
      </c>
      <c r="H17" s="65">
        <v>2</v>
      </c>
      <c r="I17" s="10">
        <v>0</v>
      </c>
      <c r="J17" s="10">
        <v>0</v>
      </c>
      <c r="K17" s="10">
        <v>1</v>
      </c>
      <c r="L17" s="66">
        <v>2</v>
      </c>
      <c r="M17" s="77">
        <v>2</v>
      </c>
      <c r="N17" s="10">
        <v>0</v>
      </c>
      <c r="O17" s="10">
        <v>0</v>
      </c>
      <c r="P17" s="10">
        <v>1</v>
      </c>
      <c r="Q17" s="78">
        <v>2</v>
      </c>
      <c r="R17" s="30">
        <v>3</v>
      </c>
      <c r="S17" s="10">
        <v>0</v>
      </c>
      <c r="T17" s="10">
        <v>0</v>
      </c>
      <c r="U17" s="10">
        <v>1</v>
      </c>
      <c r="V17" s="10">
        <v>1</v>
      </c>
      <c r="X17" s="9" t="s">
        <v>46</v>
      </c>
      <c r="Y17" s="13">
        <f t="shared" ref="Y17:Y23" si="20">C17/(C17+D17+E17+F17+G17)*100</f>
        <v>80</v>
      </c>
      <c r="Z17" s="13">
        <f t="shared" ref="Z17:Z23" si="21">D17/(D17+E17+F17+G17+C17)*100</f>
        <v>0</v>
      </c>
      <c r="AA17" s="13">
        <f t="shared" ref="AA17:AA23" si="22">E17/(E17+F17+G17+D17+C17)*100</f>
        <v>0</v>
      </c>
      <c r="AB17" s="13">
        <f t="shared" ref="AB17:AB23" si="23">F17/(F17+G17+E17+D17+C17)*100</f>
        <v>20</v>
      </c>
      <c r="AC17" s="83">
        <f t="shared" ref="AC17:AC23" si="24">G17/(G17+F17+E17+D17+C17)*100</f>
        <v>0</v>
      </c>
      <c r="AD17" s="89">
        <f t="shared" ref="AD17:AD23" si="25">H17/(H17+I17+J17+K17+L17)*100</f>
        <v>40</v>
      </c>
      <c r="AE17" s="13">
        <f t="shared" ref="AE17:AE23" si="26">I17/(I17+J17+K17+L17+H17)*100</f>
        <v>0</v>
      </c>
      <c r="AF17" s="13">
        <f t="shared" ref="AF17:AF23" si="27">J17/(J17+K17+L17+I17+H17)*100</f>
        <v>0</v>
      </c>
      <c r="AG17" s="13">
        <f t="shared" ref="AG17:AG23" si="28">K17/(K17+L17+J17+I17+H17)*100</f>
        <v>20</v>
      </c>
      <c r="AH17" s="90">
        <f t="shared" ref="AH17:AH23" si="29">L17/(L17+K17+J17+I17+H17)*100</f>
        <v>40</v>
      </c>
      <c r="AI17" s="97">
        <f t="shared" ref="AI17:AI23" si="30">M17/(M17+N17+O17+P17+Q17)*100</f>
        <v>40</v>
      </c>
      <c r="AJ17" s="13">
        <f t="shared" ref="AJ17:AJ23" si="31">N17/(N17+O17+P17+Q17+M17)*100</f>
        <v>0</v>
      </c>
      <c r="AK17" s="13">
        <f t="shared" ref="AK17:AK23" si="32">O17/(O17+P17+Q17+N17+M17)*100</f>
        <v>0</v>
      </c>
      <c r="AL17" s="13">
        <f t="shared" ref="AL17:AL23" si="33">P17/(P17+Q17+O17+N17+M17)*100</f>
        <v>20</v>
      </c>
      <c r="AM17" s="98">
        <f t="shared" ref="AM17:AM23" si="34">Q17/(Q17+P17+O17+N17+M17)*100</f>
        <v>40</v>
      </c>
      <c r="AN17" s="28">
        <f t="shared" ref="AN17:AN23" si="35">R17/(R17+S17+T17+U17+V17)*100</f>
        <v>60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20</v>
      </c>
      <c r="AR17" s="13">
        <f t="shared" ref="AR17:AR23" si="39">V17/(V17+U17+T17+S17+R17)*100</f>
        <v>20</v>
      </c>
    </row>
    <row r="18" spans="2:44" x14ac:dyDescent="0.25">
      <c r="B18" s="9" t="s">
        <v>47</v>
      </c>
      <c r="C18" s="10">
        <v>0</v>
      </c>
      <c r="D18" s="10">
        <v>0</v>
      </c>
      <c r="E18" s="10">
        <v>0</v>
      </c>
      <c r="F18" s="10">
        <v>0</v>
      </c>
      <c r="G18" s="54">
        <v>2</v>
      </c>
      <c r="H18" s="65">
        <v>0</v>
      </c>
      <c r="I18" s="10">
        <v>0</v>
      </c>
      <c r="J18" s="10">
        <v>0</v>
      </c>
      <c r="K18" s="10">
        <v>0</v>
      </c>
      <c r="L18" s="66">
        <v>2</v>
      </c>
      <c r="M18" s="77">
        <v>0</v>
      </c>
      <c r="N18" s="10">
        <v>0</v>
      </c>
      <c r="O18" s="10">
        <v>0</v>
      </c>
      <c r="P18" s="10">
        <v>0</v>
      </c>
      <c r="Q18" s="78">
        <v>2</v>
      </c>
      <c r="R18" s="30">
        <v>1</v>
      </c>
      <c r="S18" s="10">
        <v>0</v>
      </c>
      <c r="T18" s="10">
        <v>0</v>
      </c>
      <c r="U18" s="10">
        <v>0</v>
      </c>
      <c r="V18" s="10">
        <v>1</v>
      </c>
      <c r="X18" s="9" t="s">
        <v>47</v>
      </c>
      <c r="Y18" s="13">
        <f t="shared" si="20"/>
        <v>0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83">
        <f t="shared" si="24"/>
        <v>100</v>
      </c>
      <c r="AD18" s="89">
        <f t="shared" si="25"/>
        <v>0</v>
      </c>
      <c r="AE18" s="13">
        <f t="shared" si="26"/>
        <v>0</v>
      </c>
      <c r="AF18" s="13">
        <f t="shared" si="27"/>
        <v>0</v>
      </c>
      <c r="AG18" s="13">
        <f t="shared" si="28"/>
        <v>0</v>
      </c>
      <c r="AH18" s="90">
        <f t="shared" si="29"/>
        <v>100</v>
      </c>
      <c r="AI18" s="97">
        <f t="shared" si="30"/>
        <v>0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98">
        <f t="shared" si="34"/>
        <v>100</v>
      </c>
      <c r="AN18" s="28">
        <f t="shared" si="35"/>
        <v>50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50</v>
      </c>
    </row>
    <row r="19" spans="2:44" x14ac:dyDescent="0.25">
      <c r="B19" s="9" t="s">
        <v>48</v>
      </c>
      <c r="C19" s="10">
        <v>9</v>
      </c>
      <c r="D19" s="10">
        <v>0</v>
      </c>
      <c r="E19" s="10">
        <v>0</v>
      </c>
      <c r="F19" s="10">
        <v>0</v>
      </c>
      <c r="G19" s="54">
        <v>4</v>
      </c>
      <c r="H19" s="65">
        <v>2</v>
      </c>
      <c r="I19" s="10">
        <v>0</v>
      </c>
      <c r="J19" s="10">
        <v>3</v>
      </c>
      <c r="K19" s="10">
        <v>1</v>
      </c>
      <c r="L19" s="66">
        <v>7</v>
      </c>
      <c r="M19" s="77">
        <v>5</v>
      </c>
      <c r="N19" s="10">
        <v>1</v>
      </c>
      <c r="O19" s="10">
        <v>1</v>
      </c>
      <c r="P19" s="10">
        <v>0</v>
      </c>
      <c r="Q19" s="78">
        <v>6</v>
      </c>
      <c r="R19" s="30">
        <v>8</v>
      </c>
      <c r="S19" s="10">
        <v>0</v>
      </c>
      <c r="T19" s="10">
        <v>0</v>
      </c>
      <c r="U19" s="10">
        <v>0</v>
      </c>
      <c r="V19" s="10">
        <v>5</v>
      </c>
      <c r="X19" s="9" t="s">
        <v>48</v>
      </c>
      <c r="Y19" s="13">
        <f t="shared" si="20"/>
        <v>69.230769230769226</v>
      </c>
      <c r="Z19" s="13">
        <f t="shared" si="21"/>
        <v>0</v>
      </c>
      <c r="AA19" s="13">
        <f t="shared" si="22"/>
        <v>0</v>
      </c>
      <c r="AB19" s="13">
        <f t="shared" si="23"/>
        <v>0</v>
      </c>
      <c r="AC19" s="83">
        <f t="shared" si="24"/>
        <v>30.76923076923077</v>
      </c>
      <c r="AD19" s="89">
        <f t="shared" si="25"/>
        <v>15.384615384615385</v>
      </c>
      <c r="AE19" s="13">
        <f t="shared" si="26"/>
        <v>0</v>
      </c>
      <c r="AF19" s="13">
        <f t="shared" si="27"/>
        <v>23.076923076923077</v>
      </c>
      <c r="AG19" s="13">
        <f t="shared" si="28"/>
        <v>7.6923076923076925</v>
      </c>
      <c r="AH19" s="90">
        <f t="shared" si="29"/>
        <v>53.846153846153847</v>
      </c>
      <c r="AI19" s="97">
        <f t="shared" si="30"/>
        <v>38.461538461538467</v>
      </c>
      <c r="AJ19" s="13">
        <f t="shared" si="31"/>
        <v>7.6923076923076925</v>
      </c>
      <c r="AK19" s="13">
        <f t="shared" si="32"/>
        <v>7.6923076923076925</v>
      </c>
      <c r="AL19" s="13">
        <f t="shared" si="33"/>
        <v>0</v>
      </c>
      <c r="AM19" s="98">
        <f t="shared" si="34"/>
        <v>46.153846153846153</v>
      </c>
      <c r="AN19" s="28">
        <f t="shared" si="35"/>
        <v>61.53846153846154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38.461538461538467</v>
      </c>
    </row>
    <row r="20" spans="2:44" x14ac:dyDescent="0.25">
      <c r="B20" s="9" t="s">
        <v>49</v>
      </c>
      <c r="C20" s="10">
        <v>1</v>
      </c>
      <c r="D20" s="10">
        <v>0</v>
      </c>
      <c r="E20" s="10">
        <v>0</v>
      </c>
      <c r="F20" s="10">
        <v>0</v>
      </c>
      <c r="G20" s="54">
        <v>0</v>
      </c>
      <c r="H20" s="65">
        <v>1</v>
      </c>
      <c r="I20" s="10">
        <v>0</v>
      </c>
      <c r="J20" s="10">
        <v>0</v>
      </c>
      <c r="K20" s="10">
        <v>0</v>
      </c>
      <c r="L20" s="66">
        <v>0</v>
      </c>
      <c r="M20" s="77">
        <v>1</v>
      </c>
      <c r="N20" s="10">
        <v>0</v>
      </c>
      <c r="O20" s="10">
        <v>0</v>
      </c>
      <c r="P20" s="10">
        <v>0</v>
      </c>
      <c r="Q20" s="78">
        <v>0</v>
      </c>
      <c r="R20" s="30">
        <v>1</v>
      </c>
      <c r="S20" s="10">
        <v>0</v>
      </c>
      <c r="T20" s="10">
        <v>0</v>
      </c>
      <c r="U20" s="10">
        <v>0</v>
      </c>
      <c r="V20" s="10">
        <v>0</v>
      </c>
      <c r="X20" s="9" t="s">
        <v>49</v>
      </c>
      <c r="Y20" s="13">
        <f t="shared" si="20"/>
        <v>100</v>
      </c>
      <c r="Z20" s="13">
        <f t="shared" si="21"/>
        <v>0</v>
      </c>
      <c r="AA20" s="13">
        <f t="shared" si="22"/>
        <v>0</v>
      </c>
      <c r="AB20" s="13">
        <f t="shared" si="23"/>
        <v>0</v>
      </c>
      <c r="AC20" s="83">
        <f t="shared" si="24"/>
        <v>0</v>
      </c>
      <c r="AD20" s="89">
        <f t="shared" si="25"/>
        <v>100</v>
      </c>
      <c r="AE20" s="13">
        <f t="shared" si="26"/>
        <v>0</v>
      </c>
      <c r="AF20" s="13">
        <f t="shared" si="27"/>
        <v>0</v>
      </c>
      <c r="AG20" s="13">
        <f t="shared" si="28"/>
        <v>0</v>
      </c>
      <c r="AH20" s="90">
        <f t="shared" si="29"/>
        <v>0</v>
      </c>
      <c r="AI20" s="97">
        <f t="shared" si="30"/>
        <v>100</v>
      </c>
      <c r="AJ20" s="13">
        <f t="shared" si="31"/>
        <v>0</v>
      </c>
      <c r="AK20" s="13">
        <f t="shared" si="32"/>
        <v>0</v>
      </c>
      <c r="AL20" s="13">
        <f t="shared" si="33"/>
        <v>0</v>
      </c>
      <c r="AM20" s="98">
        <f t="shared" si="34"/>
        <v>0</v>
      </c>
      <c r="AN20" s="28">
        <f t="shared" si="35"/>
        <v>100</v>
      </c>
      <c r="AO20" s="13">
        <f t="shared" si="36"/>
        <v>0</v>
      </c>
      <c r="AP20" s="13">
        <f t="shared" si="37"/>
        <v>0</v>
      </c>
      <c r="AQ20" s="13">
        <f t="shared" si="38"/>
        <v>0</v>
      </c>
      <c r="AR20" s="13">
        <f t="shared" si="39"/>
        <v>0</v>
      </c>
    </row>
    <row r="21" spans="2:44" x14ac:dyDescent="0.25">
      <c r="B21" s="9" t="s">
        <v>50</v>
      </c>
      <c r="C21" s="10">
        <v>16</v>
      </c>
      <c r="D21" s="10">
        <v>0</v>
      </c>
      <c r="E21" s="10">
        <v>0</v>
      </c>
      <c r="F21" s="10">
        <v>0</v>
      </c>
      <c r="G21" s="54">
        <v>2</v>
      </c>
      <c r="H21" s="65">
        <v>3</v>
      </c>
      <c r="I21" s="10">
        <v>1</v>
      </c>
      <c r="J21" s="10">
        <v>0</v>
      </c>
      <c r="K21" s="10">
        <v>2</v>
      </c>
      <c r="L21" s="66">
        <v>12</v>
      </c>
      <c r="M21" s="77">
        <v>4</v>
      </c>
      <c r="N21" s="10">
        <v>1</v>
      </c>
      <c r="O21" s="10">
        <v>0</v>
      </c>
      <c r="P21" s="10">
        <v>2</v>
      </c>
      <c r="Q21" s="78">
        <v>11</v>
      </c>
      <c r="R21" s="30">
        <v>8</v>
      </c>
      <c r="S21" s="10">
        <v>0</v>
      </c>
      <c r="T21" s="10">
        <v>0</v>
      </c>
      <c r="U21" s="10">
        <v>2</v>
      </c>
      <c r="V21" s="10">
        <v>8</v>
      </c>
      <c r="X21" s="9" t="s">
        <v>50</v>
      </c>
      <c r="Y21" s="13">
        <f t="shared" si="20"/>
        <v>88.888888888888886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83">
        <f t="shared" si="24"/>
        <v>11.111111111111111</v>
      </c>
      <c r="AD21" s="89">
        <f t="shared" si="25"/>
        <v>16.666666666666664</v>
      </c>
      <c r="AE21" s="13">
        <f t="shared" si="26"/>
        <v>5.5555555555555554</v>
      </c>
      <c r="AF21" s="13">
        <f t="shared" si="27"/>
        <v>0</v>
      </c>
      <c r="AG21" s="13">
        <f t="shared" si="28"/>
        <v>11.111111111111111</v>
      </c>
      <c r="AH21" s="90">
        <f t="shared" si="29"/>
        <v>66.666666666666657</v>
      </c>
      <c r="AI21" s="97">
        <f t="shared" si="30"/>
        <v>22.222222222222221</v>
      </c>
      <c r="AJ21" s="13">
        <f t="shared" si="31"/>
        <v>5.5555555555555554</v>
      </c>
      <c r="AK21" s="13">
        <f t="shared" si="32"/>
        <v>0</v>
      </c>
      <c r="AL21" s="13">
        <f t="shared" si="33"/>
        <v>11.111111111111111</v>
      </c>
      <c r="AM21" s="98">
        <f t="shared" si="34"/>
        <v>61.111111111111114</v>
      </c>
      <c r="AN21" s="28">
        <f t="shared" si="35"/>
        <v>44.444444444444443</v>
      </c>
      <c r="AO21" s="13">
        <f t="shared" si="36"/>
        <v>0</v>
      </c>
      <c r="AP21" s="13">
        <f t="shared" si="37"/>
        <v>0</v>
      </c>
      <c r="AQ21" s="13">
        <f t="shared" si="38"/>
        <v>11.111111111111111</v>
      </c>
      <c r="AR21" s="13">
        <f t="shared" si="39"/>
        <v>44.444444444444443</v>
      </c>
    </row>
    <row r="22" spans="2:44" x14ac:dyDescent="0.25">
      <c r="B22" s="9" t="s">
        <v>51</v>
      </c>
      <c r="C22" s="10">
        <v>0</v>
      </c>
      <c r="D22" s="10">
        <v>0</v>
      </c>
      <c r="E22" s="10">
        <v>0</v>
      </c>
      <c r="F22" s="10">
        <v>0</v>
      </c>
      <c r="G22" s="54">
        <v>0</v>
      </c>
      <c r="H22" s="65">
        <v>0</v>
      </c>
      <c r="I22" s="10">
        <v>0</v>
      </c>
      <c r="J22" s="10">
        <v>0</v>
      </c>
      <c r="K22" s="10">
        <v>0</v>
      </c>
      <c r="L22" s="66">
        <v>0</v>
      </c>
      <c r="M22" s="77">
        <v>0</v>
      </c>
      <c r="N22" s="10">
        <v>0</v>
      </c>
      <c r="O22" s="10">
        <v>0</v>
      </c>
      <c r="P22" s="10">
        <v>0</v>
      </c>
      <c r="Q22" s="78">
        <v>0</v>
      </c>
      <c r="R22" s="30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51</v>
      </c>
      <c r="Y22" s="13" t="e">
        <f t="shared" si="20"/>
        <v>#DIV/0!</v>
      </c>
      <c r="Z22" s="13" t="e">
        <f t="shared" si="21"/>
        <v>#DIV/0!</v>
      </c>
      <c r="AA22" s="13" t="e">
        <f t="shared" si="22"/>
        <v>#DIV/0!</v>
      </c>
      <c r="AB22" s="13" t="e">
        <f t="shared" si="23"/>
        <v>#DIV/0!</v>
      </c>
      <c r="AC22" s="83" t="e">
        <f t="shared" si="24"/>
        <v>#DIV/0!</v>
      </c>
      <c r="AD22" s="89" t="e">
        <f t="shared" si="25"/>
        <v>#DIV/0!</v>
      </c>
      <c r="AE22" s="13" t="e">
        <f t="shared" si="26"/>
        <v>#DIV/0!</v>
      </c>
      <c r="AF22" s="13" t="e">
        <f t="shared" si="27"/>
        <v>#DIV/0!</v>
      </c>
      <c r="AG22" s="13" t="e">
        <f t="shared" si="28"/>
        <v>#DIV/0!</v>
      </c>
      <c r="AH22" s="90" t="e">
        <f t="shared" si="29"/>
        <v>#DIV/0!</v>
      </c>
      <c r="AI22" s="97" t="e">
        <f t="shared" si="30"/>
        <v>#DIV/0!</v>
      </c>
      <c r="AJ22" s="13" t="e">
        <f t="shared" si="31"/>
        <v>#DIV/0!</v>
      </c>
      <c r="AK22" s="13" t="e">
        <f t="shared" si="32"/>
        <v>#DIV/0!</v>
      </c>
      <c r="AL22" s="13" t="e">
        <f t="shared" si="33"/>
        <v>#DIV/0!</v>
      </c>
      <c r="AM22" s="98" t="e">
        <f t="shared" si="34"/>
        <v>#DIV/0!</v>
      </c>
      <c r="AN22" s="28" t="e">
        <f t="shared" si="35"/>
        <v>#DIV/0!</v>
      </c>
      <c r="AO22" s="13" t="e">
        <f t="shared" si="36"/>
        <v>#DIV/0!</v>
      </c>
      <c r="AP22" s="13" t="e">
        <f t="shared" si="37"/>
        <v>#DIV/0!</v>
      </c>
      <c r="AQ22" s="13" t="e">
        <f t="shared" si="38"/>
        <v>#DIV/0!</v>
      </c>
      <c r="AR22" s="13" t="e">
        <f t="shared" si="39"/>
        <v>#DIV/0!</v>
      </c>
    </row>
    <row r="23" spans="2:44" x14ac:dyDescent="0.25">
      <c r="B23" s="9" t="s">
        <v>52</v>
      </c>
      <c r="C23" s="10">
        <v>0</v>
      </c>
      <c r="D23" s="10">
        <v>0</v>
      </c>
      <c r="E23" s="10">
        <v>0</v>
      </c>
      <c r="F23" s="10">
        <v>0</v>
      </c>
      <c r="G23" s="54">
        <v>1</v>
      </c>
      <c r="H23" s="65">
        <v>0</v>
      </c>
      <c r="I23" s="10">
        <v>0</v>
      </c>
      <c r="J23" s="10">
        <v>0</v>
      </c>
      <c r="K23" s="10">
        <v>0</v>
      </c>
      <c r="L23" s="66">
        <v>1</v>
      </c>
      <c r="M23" s="77">
        <v>0</v>
      </c>
      <c r="N23" s="10">
        <v>0</v>
      </c>
      <c r="O23" s="10">
        <v>0</v>
      </c>
      <c r="P23" s="10">
        <v>0</v>
      </c>
      <c r="Q23" s="78">
        <v>1</v>
      </c>
      <c r="R23" s="30">
        <v>0</v>
      </c>
      <c r="S23" s="10">
        <v>0</v>
      </c>
      <c r="T23" s="10">
        <v>0</v>
      </c>
      <c r="U23" s="10">
        <v>0</v>
      </c>
      <c r="V23" s="10">
        <v>1</v>
      </c>
      <c r="X23" s="9" t="s">
        <v>52</v>
      </c>
      <c r="Y23" s="13">
        <f t="shared" si="20"/>
        <v>0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83">
        <f t="shared" si="24"/>
        <v>100</v>
      </c>
      <c r="AD23" s="89">
        <f t="shared" si="25"/>
        <v>0</v>
      </c>
      <c r="AE23" s="13">
        <f t="shared" si="26"/>
        <v>0</v>
      </c>
      <c r="AF23" s="13">
        <f t="shared" si="27"/>
        <v>0</v>
      </c>
      <c r="AG23" s="13">
        <f t="shared" si="28"/>
        <v>0</v>
      </c>
      <c r="AH23" s="90">
        <f t="shared" si="29"/>
        <v>100</v>
      </c>
      <c r="AI23" s="97">
        <f t="shared" si="30"/>
        <v>0</v>
      </c>
      <c r="AJ23" s="13">
        <f t="shared" si="31"/>
        <v>0</v>
      </c>
      <c r="AK23" s="13">
        <f t="shared" si="32"/>
        <v>0</v>
      </c>
      <c r="AL23" s="13">
        <f t="shared" si="33"/>
        <v>0</v>
      </c>
      <c r="AM23" s="98">
        <f t="shared" si="34"/>
        <v>100</v>
      </c>
      <c r="AN23" s="28">
        <f t="shared" si="35"/>
        <v>0</v>
      </c>
      <c r="AO23" s="13">
        <f t="shared" si="36"/>
        <v>0</v>
      </c>
      <c r="AP23" s="13">
        <f t="shared" si="37"/>
        <v>0</v>
      </c>
      <c r="AQ23" s="13">
        <f t="shared" si="38"/>
        <v>0</v>
      </c>
      <c r="AR23" s="13">
        <f t="shared" si="39"/>
        <v>100</v>
      </c>
    </row>
    <row r="24" spans="2:44" x14ac:dyDescent="0.25">
      <c r="B24" s="4" t="s">
        <v>83</v>
      </c>
      <c r="C24" s="19"/>
      <c r="D24" s="19"/>
      <c r="E24" s="19"/>
      <c r="F24" s="55"/>
      <c r="G24" s="56"/>
      <c r="H24" s="67"/>
      <c r="I24" s="34"/>
      <c r="J24" s="34"/>
      <c r="K24" s="55"/>
      <c r="L24" s="68"/>
      <c r="M24" s="79"/>
      <c r="N24" s="4"/>
      <c r="O24" s="19"/>
      <c r="P24" s="19"/>
      <c r="Q24" s="80"/>
      <c r="S24" s="4"/>
      <c r="T24" s="4"/>
      <c r="U24" s="34"/>
      <c r="V24" s="34"/>
      <c r="X24" s="4" t="s">
        <v>83</v>
      </c>
      <c r="Y24" s="55"/>
      <c r="Z24" s="55"/>
      <c r="AA24" s="55"/>
      <c r="AB24" s="55"/>
      <c r="AC24" s="84"/>
      <c r="AD24" s="91"/>
      <c r="AE24" s="55"/>
      <c r="AF24" s="55"/>
      <c r="AG24" s="55"/>
      <c r="AH24" s="92"/>
      <c r="AI24" s="79"/>
      <c r="AJ24" s="55"/>
      <c r="AK24" s="55"/>
      <c r="AL24" s="55"/>
      <c r="AM24" s="99"/>
    </row>
    <row r="25" spans="2:44" x14ac:dyDescent="0.25">
      <c r="B25" s="9" t="s">
        <v>84</v>
      </c>
      <c r="C25" s="10">
        <v>25</v>
      </c>
      <c r="D25" s="10">
        <v>0</v>
      </c>
      <c r="E25" s="10">
        <v>0</v>
      </c>
      <c r="F25" s="10">
        <v>0</v>
      </c>
      <c r="G25" s="54">
        <v>7</v>
      </c>
      <c r="H25" s="65">
        <v>7</v>
      </c>
      <c r="I25" s="10">
        <v>1</v>
      </c>
      <c r="J25" s="10">
        <v>2</v>
      </c>
      <c r="K25" s="10">
        <v>3</v>
      </c>
      <c r="L25" s="66">
        <v>19</v>
      </c>
      <c r="M25" s="77">
        <v>10</v>
      </c>
      <c r="N25" s="10">
        <v>2</v>
      </c>
      <c r="O25" s="10">
        <v>1</v>
      </c>
      <c r="P25" s="10">
        <v>2</v>
      </c>
      <c r="Q25" s="78">
        <v>17</v>
      </c>
      <c r="R25" s="30">
        <v>17</v>
      </c>
      <c r="S25" s="10">
        <v>0</v>
      </c>
      <c r="T25" s="10">
        <v>0</v>
      </c>
      <c r="U25" s="10">
        <v>2</v>
      </c>
      <c r="V25" s="10">
        <v>13</v>
      </c>
      <c r="X25" s="9" t="s">
        <v>84</v>
      </c>
      <c r="Y25" s="13">
        <f t="shared" ref="Y25:Y26" si="40">C25/(C25+D25+E25+F25+G25)*100</f>
        <v>78.125</v>
      </c>
      <c r="Z25" s="13">
        <f t="shared" ref="Z25:Z26" si="41">D25/(D25+E25+F25+G25+C25)*100</f>
        <v>0</v>
      </c>
      <c r="AA25" s="13">
        <f t="shared" ref="AA25:AA26" si="42">E25/(E25+F25+G25+D25+C25)*100</f>
        <v>0</v>
      </c>
      <c r="AB25" s="13">
        <f t="shared" ref="AB25:AB26" si="43">F25/(F25+G25+E25+D25+C25)*100</f>
        <v>0</v>
      </c>
      <c r="AC25" s="83">
        <f t="shared" ref="AC25:AC26" si="44">G25/(G25+F25+E25+D25+C25)*100</f>
        <v>21.875</v>
      </c>
      <c r="AD25" s="89">
        <f t="shared" ref="AD25:AD26" si="45">H25/(H25+I25+J25+K25+L25)*100</f>
        <v>21.875</v>
      </c>
      <c r="AE25" s="13">
        <f t="shared" ref="AE25:AE26" si="46">I25/(I25+J25+K25+L25+H25)*100</f>
        <v>3.125</v>
      </c>
      <c r="AF25" s="13">
        <f t="shared" ref="AF25:AF26" si="47">J25/(J25+K25+L25+I25+H25)*100</f>
        <v>6.25</v>
      </c>
      <c r="AG25" s="13">
        <f t="shared" ref="AG25:AG26" si="48">K25/(K25+L25+J25+I25+H25)*100</f>
        <v>9.375</v>
      </c>
      <c r="AH25" s="90">
        <f t="shared" ref="AH25:AH26" si="49">L25/(L25+K25+J25+I25+H25)*100</f>
        <v>59.375</v>
      </c>
      <c r="AI25" s="97">
        <f t="shared" ref="AI25:AI26" si="50">M25/(M25+N25+O25+P25+Q25)*100</f>
        <v>31.25</v>
      </c>
      <c r="AJ25" s="13">
        <f t="shared" ref="AJ25:AJ26" si="51">N25/(N25+O25+P25+Q25+M25)*100</f>
        <v>6.25</v>
      </c>
      <c r="AK25" s="13">
        <f t="shared" ref="AK25:AK26" si="52">O25/(O25+P25+Q25+N25+M25)*100</f>
        <v>3.125</v>
      </c>
      <c r="AL25" s="13">
        <f t="shared" ref="AL25:AL26" si="53">P25/(P25+Q25+O25+N25+M25)*100</f>
        <v>6.25</v>
      </c>
      <c r="AM25" s="98">
        <f t="shared" ref="AM25:AM26" si="54">Q25/(Q25+P25+O25+N25+M25)*100</f>
        <v>53.125</v>
      </c>
      <c r="AN25" s="28">
        <f t="shared" ref="AN25:AN26" si="55">R25/(R25+S25+T25+U25+V25)*100</f>
        <v>53.125</v>
      </c>
      <c r="AO25" s="13">
        <f t="shared" ref="AO25:AO26" si="56">S25/(S25+T25+U25+V25+R25)*100</f>
        <v>0</v>
      </c>
      <c r="AP25" s="13">
        <f t="shared" ref="AP25:AP26" si="57">T25/(T25+U25+V25+S25+R25)*100</f>
        <v>0</v>
      </c>
      <c r="AQ25" s="13">
        <f t="shared" ref="AQ25:AQ26" si="58">U25/(U25+V25+T25+S25+R25)*100</f>
        <v>6.25</v>
      </c>
      <c r="AR25" s="13">
        <f t="shared" ref="AR25:AR26" si="59">V25/(V25+U25+T25+S25+R25)*100</f>
        <v>40.625</v>
      </c>
    </row>
    <row r="26" spans="2:44" x14ac:dyDescent="0.25">
      <c r="B26" s="9" t="s">
        <v>85</v>
      </c>
      <c r="C26" s="10">
        <v>5</v>
      </c>
      <c r="D26" s="10">
        <v>0</v>
      </c>
      <c r="E26" s="10">
        <v>0</v>
      </c>
      <c r="F26" s="10">
        <v>1</v>
      </c>
      <c r="G26" s="54">
        <v>2</v>
      </c>
      <c r="H26" s="65">
        <v>1</v>
      </c>
      <c r="I26" s="10">
        <v>0</v>
      </c>
      <c r="J26" s="10">
        <v>1</v>
      </c>
      <c r="K26" s="10">
        <v>1</v>
      </c>
      <c r="L26" s="66">
        <v>5</v>
      </c>
      <c r="M26" s="77">
        <v>2</v>
      </c>
      <c r="N26" s="10">
        <v>0</v>
      </c>
      <c r="O26" s="10">
        <v>0</v>
      </c>
      <c r="P26" s="10">
        <v>1</v>
      </c>
      <c r="Q26" s="78">
        <v>5</v>
      </c>
      <c r="R26" s="30">
        <v>4</v>
      </c>
      <c r="S26" s="10">
        <v>0</v>
      </c>
      <c r="T26" s="10">
        <v>0</v>
      </c>
      <c r="U26" s="10">
        <v>1</v>
      </c>
      <c r="V26" s="10">
        <v>3</v>
      </c>
      <c r="X26" s="9" t="s">
        <v>85</v>
      </c>
      <c r="Y26" s="13">
        <f t="shared" si="40"/>
        <v>62.5</v>
      </c>
      <c r="Z26" s="13">
        <f t="shared" si="41"/>
        <v>0</v>
      </c>
      <c r="AA26" s="13">
        <f t="shared" si="42"/>
        <v>0</v>
      </c>
      <c r="AB26" s="13">
        <f t="shared" si="43"/>
        <v>12.5</v>
      </c>
      <c r="AC26" s="83">
        <f t="shared" si="44"/>
        <v>25</v>
      </c>
      <c r="AD26" s="89">
        <f t="shared" si="45"/>
        <v>12.5</v>
      </c>
      <c r="AE26" s="13">
        <f t="shared" si="46"/>
        <v>0</v>
      </c>
      <c r="AF26" s="13">
        <f t="shared" si="47"/>
        <v>12.5</v>
      </c>
      <c r="AG26" s="13">
        <f t="shared" si="48"/>
        <v>12.5</v>
      </c>
      <c r="AH26" s="90">
        <f t="shared" si="49"/>
        <v>62.5</v>
      </c>
      <c r="AI26" s="97">
        <f t="shared" si="50"/>
        <v>25</v>
      </c>
      <c r="AJ26" s="13">
        <f t="shared" si="51"/>
        <v>0</v>
      </c>
      <c r="AK26" s="13">
        <f t="shared" si="52"/>
        <v>0</v>
      </c>
      <c r="AL26" s="13">
        <f t="shared" si="53"/>
        <v>12.5</v>
      </c>
      <c r="AM26" s="98">
        <f t="shared" si="54"/>
        <v>62.5</v>
      </c>
      <c r="AN26" s="28">
        <f t="shared" si="55"/>
        <v>50</v>
      </c>
      <c r="AO26" s="13">
        <f t="shared" si="56"/>
        <v>0</v>
      </c>
      <c r="AP26" s="13">
        <f t="shared" si="57"/>
        <v>0</v>
      </c>
      <c r="AQ26" s="13">
        <f t="shared" si="58"/>
        <v>12.5</v>
      </c>
      <c r="AR26" s="13">
        <f t="shared" si="59"/>
        <v>37.5</v>
      </c>
    </row>
  </sheetData>
  <mergeCells count="11">
    <mergeCell ref="AN7:AR7"/>
    <mergeCell ref="R7:V7"/>
    <mergeCell ref="X7:X8"/>
    <mergeCell ref="Y7:AC7"/>
    <mergeCell ref="AD7:AH7"/>
    <mergeCell ref="AI7:AM7"/>
    <mergeCell ref="D2:E2"/>
    <mergeCell ref="B7:B8"/>
    <mergeCell ref="C7:G7"/>
    <mergeCell ref="H7:L7"/>
    <mergeCell ref="M7:Q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6" width="11.7109375" bestFit="1" customWidth="1"/>
    <col min="7" max="7" width="3.42578125" customWidth="1"/>
    <col min="8" max="8" width="28.28515625" customWidth="1"/>
    <col min="9" max="12" width="11.7109375" customWidth="1"/>
  </cols>
  <sheetData>
    <row r="1" spans="1:12" ht="18" x14ac:dyDescent="0.25">
      <c r="B1" s="1" t="s">
        <v>66</v>
      </c>
    </row>
    <row r="2" spans="1:12" ht="18" x14ac:dyDescent="0.25">
      <c r="A2" s="31"/>
      <c r="B2" s="1" t="s">
        <v>128</v>
      </c>
      <c r="D2" s="240" t="s">
        <v>133</v>
      </c>
      <c r="E2" s="240"/>
    </row>
    <row r="3" spans="1:12" x14ac:dyDescent="0.25">
      <c r="B3" s="32" t="s">
        <v>69</v>
      </c>
    </row>
    <row r="4" spans="1:12" ht="18" customHeight="1" x14ac:dyDescent="0.25">
      <c r="B4" s="1" t="s">
        <v>116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63</v>
      </c>
      <c r="H6" s="2" t="s">
        <v>64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3906</v>
      </c>
      <c r="D9" s="7">
        <v>223</v>
      </c>
      <c r="E9" s="7">
        <v>970</v>
      </c>
      <c r="F9" s="7">
        <v>489</v>
      </c>
      <c r="H9" s="6" t="s">
        <v>4</v>
      </c>
      <c r="I9" s="11">
        <f>C9/(C9+D9+E9+F9)*100</f>
        <v>69.899785254115969</v>
      </c>
      <c r="J9" s="11">
        <f>D9/(D9+E9+F9+C9)*100</f>
        <v>3.9906943450250538</v>
      </c>
      <c r="K9" s="11">
        <f>E9/(E9+F9+D9+C9)*100</f>
        <v>17.35862562634216</v>
      </c>
      <c r="L9" s="11">
        <f>F9/(F9+E9+D9+C9)*100</f>
        <v>8.7508947745168228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738</v>
      </c>
      <c r="D11" s="10">
        <v>40</v>
      </c>
      <c r="E11" s="10">
        <v>217</v>
      </c>
      <c r="F11" s="10">
        <v>132</v>
      </c>
      <c r="H11" s="9" t="s">
        <v>6</v>
      </c>
      <c r="I11" s="13">
        <f t="shared" ref="I11:I21" si="0">C11/(C11+D11+E11+F11)*100</f>
        <v>65.483584738243124</v>
      </c>
      <c r="J11" s="13">
        <f t="shared" ref="J11:J22" si="1">D11/(D11+E11+F11+C11)*100</f>
        <v>3.5492457852706298</v>
      </c>
      <c r="K11" s="13">
        <f t="shared" ref="K11:K22" si="2">E11/(E11+F11+D11+C11)*100</f>
        <v>19.254658385093169</v>
      </c>
      <c r="L11" s="13">
        <f t="shared" ref="L11:L22" si="3">F11/(F11+E11+D11+C11)*100</f>
        <v>11.712511091393079</v>
      </c>
    </row>
    <row r="12" spans="1:12" x14ac:dyDescent="0.25">
      <c r="B12" s="9" t="s">
        <v>7</v>
      </c>
      <c r="C12" s="10">
        <v>1362</v>
      </c>
      <c r="D12" s="10">
        <v>67</v>
      </c>
      <c r="E12" s="10">
        <v>369</v>
      </c>
      <c r="F12" s="10">
        <v>171</v>
      </c>
      <c r="H12" s="9" t="s">
        <v>7</v>
      </c>
      <c r="I12" s="13">
        <f t="shared" si="0"/>
        <v>69.172168613509399</v>
      </c>
      <c r="J12" s="13">
        <f t="shared" si="1"/>
        <v>3.4027425088877599</v>
      </c>
      <c r="K12" s="13">
        <f t="shared" si="2"/>
        <v>18.740477399695276</v>
      </c>
      <c r="L12" s="13">
        <f t="shared" si="3"/>
        <v>8.6846114779075663</v>
      </c>
    </row>
    <row r="13" spans="1:12" x14ac:dyDescent="0.25">
      <c r="B13" s="9" t="s">
        <v>8</v>
      </c>
      <c r="C13" s="10">
        <v>1211</v>
      </c>
      <c r="D13" s="10">
        <v>69</v>
      </c>
      <c r="E13" s="10">
        <v>274</v>
      </c>
      <c r="F13" s="10">
        <v>134</v>
      </c>
      <c r="H13" s="9" t="s">
        <v>8</v>
      </c>
      <c r="I13" s="13">
        <f t="shared" si="0"/>
        <v>71.741706161137444</v>
      </c>
      <c r="J13" s="13">
        <f t="shared" si="1"/>
        <v>4.0876777251184837</v>
      </c>
      <c r="K13" s="13">
        <f t="shared" si="2"/>
        <v>16.232227488151661</v>
      </c>
      <c r="L13" s="13">
        <f t="shared" si="3"/>
        <v>7.9383886255924168</v>
      </c>
    </row>
    <row r="14" spans="1:12" x14ac:dyDescent="0.25">
      <c r="B14" s="9" t="s">
        <v>9</v>
      </c>
      <c r="C14" s="10">
        <v>595</v>
      </c>
      <c r="D14" s="10">
        <v>47</v>
      </c>
      <c r="E14" s="10">
        <v>110</v>
      </c>
      <c r="F14" s="10">
        <v>52</v>
      </c>
      <c r="H14" s="9" t="s">
        <v>9</v>
      </c>
      <c r="I14" s="13">
        <f t="shared" si="0"/>
        <v>74.00497512437812</v>
      </c>
      <c r="J14" s="13">
        <f t="shared" si="1"/>
        <v>5.8457711442786069</v>
      </c>
      <c r="K14" s="13">
        <f t="shared" si="2"/>
        <v>13.681592039800993</v>
      </c>
      <c r="L14" s="13">
        <f t="shared" si="3"/>
        <v>6.467661691542288</v>
      </c>
    </row>
    <row r="15" spans="1:12" x14ac:dyDescent="0.25">
      <c r="B15" s="4" t="s">
        <v>53</v>
      </c>
      <c r="C15" s="8"/>
      <c r="D15" s="8"/>
      <c r="E15" s="8"/>
      <c r="F15" s="8"/>
      <c r="H15" s="4" t="s">
        <v>53</v>
      </c>
      <c r="I15" s="8"/>
      <c r="J15" s="8"/>
      <c r="K15" s="8"/>
      <c r="L15" s="8"/>
    </row>
    <row r="16" spans="1:12" x14ac:dyDescent="0.25">
      <c r="B16" s="9" t="s">
        <v>46</v>
      </c>
      <c r="C16" s="10">
        <v>1158</v>
      </c>
      <c r="D16" s="10">
        <v>75</v>
      </c>
      <c r="E16" s="10">
        <v>298</v>
      </c>
      <c r="F16" s="10">
        <v>98</v>
      </c>
      <c r="H16" s="9" t="s">
        <v>46</v>
      </c>
      <c r="I16" s="13">
        <f t="shared" si="0"/>
        <v>71.086556169429088</v>
      </c>
      <c r="J16" s="13">
        <f t="shared" si="1"/>
        <v>4.6040515653775325</v>
      </c>
      <c r="K16" s="13">
        <f t="shared" si="2"/>
        <v>18.293431553100064</v>
      </c>
      <c r="L16" s="13">
        <f t="shared" si="3"/>
        <v>6.0159607120933085</v>
      </c>
    </row>
    <row r="17" spans="2:12" x14ac:dyDescent="0.25">
      <c r="B17" s="9" t="s">
        <v>47</v>
      </c>
      <c r="C17" s="10">
        <v>339</v>
      </c>
      <c r="D17" s="10">
        <v>6</v>
      </c>
      <c r="E17" s="10">
        <v>186</v>
      </c>
      <c r="F17" s="10">
        <v>85</v>
      </c>
      <c r="H17" s="9" t="s">
        <v>47</v>
      </c>
      <c r="I17" s="13">
        <f t="shared" si="0"/>
        <v>55.032467532467535</v>
      </c>
      <c r="J17" s="13">
        <f t="shared" si="1"/>
        <v>0.97402597402597402</v>
      </c>
      <c r="K17" s="13">
        <f t="shared" si="2"/>
        <v>30.194805194805198</v>
      </c>
      <c r="L17" s="13">
        <f t="shared" si="3"/>
        <v>13.7987012987013</v>
      </c>
    </row>
    <row r="18" spans="2:12" x14ac:dyDescent="0.25">
      <c r="B18" s="9" t="s">
        <v>48</v>
      </c>
      <c r="C18" s="10">
        <v>1208</v>
      </c>
      <c r="D18" s="10">
        <v>116</v>
      </c>
      <c r="E18" s="10">
        <v>257</v>
      </c>
      <c r="F18" s="10">
        <v>117</v>
      </c>
      <c r="H18" s="9" t="s">
        <v>48</v>
      </c>
      <c r="I18" s="13">
        <f t="shared" si="0"/>
        <v>71.142520612485271</v>
      </c>
      <c r="J18" s="13">
        <f t="shared" si="1"/>
        <v>6.8315665488810362</v>
      </c>
      <c r="K18" s="13">
        <f t="shared" si="2"/>
        <v>15.135453474676089</v>
      </c>
      <c r="L18" s="13">
        <f t="shared" si="3"/>
        <v>6.8904593639575973</v>
      </c>
    </row>
    <row r="19" spans="2:12" x14ac:dyDescent="0.25">
      <c r="B19" s="9" t="s">
        <v>49</v>
      </c>
      <c r="C19" s="10">
        <v>149</v>
      </c>
      <c r="D19" s="10">
        <v>5</v>
      </c>
      <c r="E19" s="10">
        <v>20</v>
      </c>
      <c r="F19" s="10">
        <v>10</v>
      </c>
      <c r="H19" s="9" t="s">
        <v>49</v>
      </c>
      <c r="I19" s="13">
        <f t="shared" si="0"/>
        <v>80.978260869565219</v>
      </c>
      <c r="J19" s="13">
        <f t="shared" si="1"/>
        <v>2.7173913043478262</v>
      </c>
      <c r="K19" s="13">
        <f t="shared" si="2"/>
        <v>10.869565217391305</v>
      </c>
      <c r="L19" s="13">
        <f t="shared" si="3"/>
        <v>5.4347826086956523</v>
      </c>
    </row>
    <row r="20" spans="2:12" x14ac:dyDescent="0.25">
      <c r="B20" s="9" t="s">
        <v>50</v>
      </c>
      <c r="C20" s="10">
        <v>288</v>
      </c>
      <c r="D20" s="10">
        <v>3</v>
      </c>
      <c r="E20" s="10">
        <v>6</v>
      </c>
      <c r="F20" s="10">
        <v>35</v>
      </c>
      <c r="H20" s="9" t="s">
        <v>50</v>
      </c>
      <c r="I20" s="13">
        <f t="shared" si="0"/>
        <v>86.746987951807228</v>
      </c>
      <c r="J20" s="13">
        <f t="shared" si="1"/>
        <v>0.90361445783132521</v>
      </c>
      <c r="K20" s="13">
        <f t="shared" si="2"/>
        <v>1.8072289156626504</v>
      </c>
      <c r="L20" s="13">
        <f t="shared" si="3"/>
        <v>10.542168674698797</v>
      </c>
    </row>
    <row r="21" spans="2:12" x14ac:dyDescent="0.25">
      <c r="B21" s="9" t="s">
        <v>51</v>
      </c>
      <c r="C21" s="10">
        <v>150</v>
      </c>
      <c r="D21" s="10">
        <v>3</v>
      </c>
      <c r="E21" s="10">
        <v>49</v>
      </c>
      <c r="F21" s="10">
        <v>26</v>
      </c>
      <c r="H21" s="9" t="s">
        <v>51</v>
      </c>
      <c r="I21" s="13">
        <f t="shared" si="0"/>
        <v>65.789473684210535</v>
      </c>
      <c r="J21" s="13">
        <f t="shared" si="1"/>
        <v>1.3157894736842104</v>
      </c>
      <c r="K21" s="13">
        <f t="shared" si="2"/>
        <v>21.491228070175438</v>
      </c>
      <c r="L21" s="13">
        <f t="shared" si="3"/>
        <v>11.403508771929824</v>
      </c>
    </row>
    <row r="22" spans="2:12" x14ac:dyDescent="0.25">
      <c r="B22" s="9" t="s">
        <v>52</v>
      </c>
      <c r="C22" s="10">
        <v>614</v>
      </c>
      <c r="D22" s="10">
        <v>15</v>
      </c>
      <c r="E22" s="10">
        <v>154</v>
      </c>
      <c r="F22" s="10">
        <v>118</v>
      </c>
      <c r="H22" s="9" t="s">
        <v>52</v>
      </c>
      <c r="I22" s="13">
        <f>C22/(C22+D22+E22+F22)*100</f>
        <v>68.146503884572695</v>
      </c>
      <c r="J22" s="13">
        <f t="shared" si="1"/>
        <v>1.6648168701442843</v>
      </c>
      <c r="K22" s="13">
        <f t="shared" si="2"/>
        <v>17.092119866814652</v>
      </c>
      <c r="L22" s="13">
        <f t="shared" si="3"/>
        <v>13.09655937846837</v>
      </c>
    </row>
    <row r="23" spans="2:12" x14ac:dyDescent="0.25">
      <c r="B23" s="4" t="s">
        <v>83</v>
      </c>
      <c r="C23" s="19"/>
      <c r="D23" s="19"/>
      <c r="E23" s="19"/>
      <c r="G23" s="4"/>
      <c r="H23" s="4" t="s">
        <v>83</v>
      </c>
      <c r="I23" s="34"/>
      <c r="J23" s="34"/>
      <c r="L23" s="4"/>
    </row>
    <row r="24" spans="2:12" x14ac:dyDescent="0.25">
      <c r="B24" s="9" t="s">
        <v>84</v>
      </c>
      <c r="C24" s="10">
        <v>2809</v>
      </c>
      <c r="D24" s="10">
        <v>162</v>
      </c>
      <c r="E24" s="10">
        <v>734</v>
      </c>
      <c r="F24" s="10">
        <v>355</v>
      </c>
      <c r="H24" s="9" t="s">
        <v>84</v>
      </c>
      <c r="I24" s="40">
        <f t="shared" ref="I24:I25" si="4">C24/(C24+D24+E24+F24)*100</f>
        <v>69.187192118226605</v>
      </c>
      <c r="J24" s="40">
        <f t="shared" ref="J24:J25" si="5">D24/(D24+E24+F24+C24)*100</f>
        <v>3.9901477832512313</v>
      </c>
      <c r="K24" s="40">
        <f t="shared" ref="K24:K25" si="6">E24/(E24+F24+D24+C24)*100</f>
        <v>18.078817733990149</v>
      </c>
      <c r="L24" s="40">
        <f t="shared" ref="L24:L25" si="7">F24/(F24+E24+D24+C24)*100</f>
        <v>8.7438423645320196</v>
      </c>
    </row>
    <row r="25" spans="2:12" x14ac:dyDescent="0.25">
      <c r="B25" s="9" t="s">
        <v>85</v>
      </c>
      <c r="C25" s="10">
        <v>1097</v>
      </c>
      <c r="D25" s="10">
        <v>61</v>
      </c>
      <c r="E25" s="10">
        <v>236</v>
      </c>
      <c r="F25" s="10">
        <v>134</v>
      </c>
      <c r="H25" s="9" t="s">
        <v>85</v>
      </c>
      <c r="I25" s="40">
        <f t="shared" si="4"/>
        <v>71.793193717277475</v>
      </c>
      <c r="J25" s="40">
        <f t="shared" si="5"/>
        <v>3.9921465968586389</v>
      </c>
      <c r="K25" s="40">
        <f t="shared" si="6"/>
        <v>15.445026178010471</v>
      </c>
      <c r="L25" s="40">
        <f t="shared" si="7"/>
        <v>8.7696335078534027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D38" sqref="D38"/>
    </sheetView>
  </sheetViews>
  <sheetFormatPr defaultRowHeight="15" x14ac:dyDescent="0.25"/>
  <cols>
    <col min="1" max="1" width="3.42578125" customWidth="1"/>
    <col min="2" max="2" width="28.28515625" customWidth="1"/>
    <col min="3" max="12" width="12" customWidth="1"/>
    <col min="13" max="13" width="3.42578125" customWidth="1"/>
    <col min="14" max="14" width="28.28515625" customWidth="1"/>
  </cols>
  <sheetData>
    <row r="1" spans="1:24" ht="18" x14ac:dyDescent="0.25">
      <c r="B1" s="1" t="s">
        <v>66</v>
      </c>
    </row>
    <row r="2" spans="1:24" ht="18" x14ac:dyDescent="0.25">
      <c r="A2" s="31"/>
      <c r="B2" s="1" t="s">
        <v>128</v>
      </c>
      <c r="D2" s="240" t="s">
        <v>133</v>
      </c>
      <c r="E2" s="240"/>
    </row>
    <row r="3" spans="1:24" x14ac:dyDescent="0.25">
      <c r="B3" s="32" t="s">
        <v>69</v>
      </c>
    </row>
    <row r="4" spans="1:24" ht="18" customHeight="1" x14ac:dyDescent="0.25">
      <c r="B4" s="1" t="s">
        <v>117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25"/>
    <row r="6" spans="1:24" x14ac:dyDescent="0.25">
      <c r="B6" s="20" t="s">
        <v>63</v>
      </c>
      <c r="N6" s="20" t="s">
        <v>64</v>
      </c>
    </row>
    <row r="7" spans="1:24" x14ac:dyDescent="0.25">
      <c r="B7" s="253" t="s">
        <v>0</v>
      </c>
      <c r="C7" s="253" t="s">
        <v>15</v>
      </c>
      <c r="D7" s="253"/>
      <c r="E7" s="253"/>
      <c r="F7" s="253"/>
      <c r="G7" s="255"/>
      <c r="H7" s="260" t="s">
        <v>16</v>
      </c>
      <c r="I7" s="253"/>
      <c r="J7" s="253"/>
      <c r="K7" s="253"/>
      <c r="L7" s="253"/>
      <c r="N7" s="253" t="s">
        <v>0</v>
      </c>
      <c r="O7" s="253" t="s">
        <v>15</v>
      </c>
      <c r="P7" s="253"/>
      <c r="Q7" s="253"/>
      <c r="R7" s="253"/>
      <c r="S7" s="255"/>
      <c r="T7" s="260" t="s">
        <v>16</v>
      </c>
      <c r="U7" s="253"/>
      <c r="V7" s="253"/>
      <c r="W7" s="253"/>
      <c r="X7" s="253"/>
    </row>
    <row r="8" spans="1:24" ht="22.5" x14ac:dyDescent="0.25">
      <c r="B8" s="254"/>
      <c r="C8" s="49" t="s">
        <v>17</v>
      </c>
      <c r="D8" s="49" t="s">
        <v>18</v>
      </c>
      <c r="E8" s="49" t="s">
        <v>19</v>
      </c>
      <c r="F8" s="49" t="s">
        <v>20</v>
      </c>
      <c r="G8" s="50" t="s">
        <v>21</v>
      </c>
      <c r="H8" s="48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N8" s="254"/>
      <c r="O8" s="49" t="s">
        <v>17</v>
      </c>
      <c r="P8" s="49" t="s">
        <v>18</v>
      </c>
      <c r="Q8" s="49" t="s">
        <v>19</v>
      </c>
      <c r="R8" s="49" t="s">
        <v>20</v>
      </c>
      <c r="S8" s="50" t="s">
        <v>21</v>
      </c>
      <c r="T8" s="21" t="s">
        <v>17</v>
      </c>
      <c r="U8" s="23" t="s">
        <v>18</v>
      </c>
      <c r="V8" s="23" t="s">
        <v>19</v>
      </c>
      <c r="W8" s="23" t="s">
        <v>20</v>
      </c>
      <c r="X8" s="23" t="s">
        <v>21</v>
      </c>
    </row>
    <row r="9" spans="1:24" x14ac:dyDescent="0.25">
      <c r="B9" s="4" t="s">
        <v>4</v>
      </c>
      <c r="C9" s="5"/>
      <c r="D9" s="5"/>
      <c r="E9" s="5"/>
      <c r="F9" s="5"/>
      <c r="G9" s="51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51"/>
      <c r="T9" s="5"/>
      <c r="U9" s="5"/>
      <c r="V9" s="5"/>
      <c r="W9" s="5"/>
      <c r="X9" s="5"/>
    </row>
    <row r="10" spans="1:24" x14ac:dyDescent="0.25">
      <c r="B10" s="6" t="s">
        <v>4</v>
      </c>
      <c r="C10" s="7">
        <v>388</v>
      </c>
      <c r="D10" s="7">
        <v>742</v>
      </c>
      <c r="E10" s="7">
        <v>989</v>
      </c>
      <c r="F10" s="7">
        <v>691</v>
      </c>
      <c r="G10" s="52">
        <v>1096</v>
      </c>
      <c r="H10" s="29">
        <v>86</v>
      </c>
      <c r="I10" s="7">
        <v>93</v>
      </c>
      <c r="J10" s="7">
        <v>19</v>
      </c>
      <c r="K10" s="7">
        <v>11</v>
      </c>
      <c r="L10" s="7">
        <v>14</v>
      </c>
      <c r="N10" s="6" t="s">
        <v>4</v>
      </c>
      <c r="O10" s="11">
        <f>C10/(C10+D10+E10+F10+G10)*100</f>
        <v>9.9334357398873525</v>
      </c>
      <c r="P10" s="11">
        <f>D10/(D10+E10+F10+G10+C10)*100</f>
        <v>18.996415770609318</v>
      </c>
      <c r="Q10" s="11">
        <f>E10/(E10+F10+G10+C10+D10)*100</f>
        <v>25.320020481310806</v>
      </c>
      <c r="R10" s="11">
        <f>F10/(F10+G10+E10+D10+C10)*100</f>
        <v>17.690732206861242</v>
      </c>
      <c r="S10" s="81">
        <f>G10/(G10+C10+D10+E10+F10)*100</f>
        <v>28.059395801331284</v>
      </c>
      <c r="T10" s="27">
        <f>H10/(H10+I10+J10+K10+L10)*100</f>
        <v>38.565022421524667</v>
      </c>
      <c r="U10" s="11">
        <f>I10/(I10+J10+K10+L10+H10)*100</f>
        <v>41.704035874439462</v>
      </c>
      <c r="V10" s="11">
        <f>J10/(J10+K10+L10+H10+I10)*100</f>
        <v>8.5201793721973083</v>
      </c>
      <c r="W10" s="11">
        <f>K10/(K10+L10+J10+I10+H10)*100</f>
        <v>4.9327354260089686</v>
      </c>
      <c r="X10" s="11">
        <f>L10/(L10+H10+I10+J10+K10)*100</f>
        <v>6.2780269058295968</v>
      </c>
    </row>
    <row r="11" spans="1:24" x14ac:dyDescent="0.25">
      <c r="B11" s="4" t="s">
        <v>5</v>
      </c>
      <c r="C11" s="8"/>
      <c r="D11" s="8"/>
      <c r="E11" s="8"/>
      <c r="F11" s="8"/>
      <c r="G11" s="53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82"/>
      <c r="T11" s="12"/>
      <c r="U11" s="12"/>
      <c r="V11" s="12"/>
      <c r="W11" s="12"/>
      <c r="X11" s="12"/>
    </row>
    <row r="12" spans="1:24" x14ac:dyDescent="0.25">
      <c r="B12" s="9" t="s">
        <v>6</v>
      </c>
      <c r="C12" s="10">
        <v>43</v>
      </c>
      <c r="D12" s="10">
        <v>107</v>
      </c>
      <c r="E12" s="10">
        <v>178</v>
      </c>
      <c r="F12" s="10">
        <v>138</v>
      </c>
      <c r="G12" s="54">
        <v>272</v>
      </c>
      <c r="H12" s="30">
        <v>15</v>
      </c>
      <c r="I12" s="10">
        <v>15</v>
      </c>
      <c r="J12" s="10">
        <v>3</v>
      </c>
      <c r="K12" s="10">
        <v>3</v>
      </c>
      <c r="L12" s="10">
        <v>4</v>
      </c>
      <c r="N12" s="9" t="s">
        <v>6</v>
      </c>
      <c r="O12" s="13">
        <f t="shared" ref="O12:O15" si="0">C12/(C12+D12+E12+F12+G12)*100</f>
        <v>5.8265582655826558</v>
      </c>
      <c r="P12" s="13">
        <f t="shared" ref="P12:P15" si="1">D12/(D12+E12+F12+G12+C12)*100</f>
        <v>14.498644986449866</v>
      </c>
      <c r="Q12" s="13">
        <f t="shared" ref="Q12:Q15" si="2">E12/(E12+F12+G12+C12+D12)*100</f>
        <v>24.119241192411923</v>
      </c>
      <c r="R12" s="13">
        <f t="shared" ref="R12:R15" si="3">F12/(F12+G12+E12+D12+C12)*100</f>
        <v>18.699186991869919</v>
      </c>
      <c r="S12" s="83">
        <f t="shared" ref="S12:S15" si="4">G12/(G12+C12+D12+E12+F12)*100</f>
        <v>36.856368563685635</v>
      </c>
      <c r="T12" s="28">
        <f t="shared" ref="T12:T15" si="5">H12/(H12+I12+J12+K12+L12)*100</f>
        <v>37.5</v>
      </c>
      <c r="U12" s="13">
        <f t="shared" ref="U12:U15" si="6">I12/(I12+J12+K12+L12+H12)*100</f>
        <v>37.5</v>
      </c>
      <c r="V12" s="13">
        <f t="shared" ref="V12:V15" si="7">J12/(J12+K12+L12+H12+I12)*100</f>
        <v>7.5</v>
      </c>
      <c r="W12" s="13">
        <f t="shared" ref="W12:W15" si="8">K12/(K12+L12+J12+I12+H12)*100</f>
        <v>7.5</v>
      </c>
      <c r="X12" s="13">
        <f t="shared" ref="X12:X15" si="9">L12/(L12+H12+I12+J12+K12)*100</f>
        <v>10</v>
      </c>
    </row>
    <row r="13" spans="1:24" x14ac:dyDescent="0.25">
      <c r="B13" s="9" t="s">
        <v>7</v>
      </c>
      <c r="C13" s="10">
        <v>119</v>
      </c>
      <c r="D13" s="10">
        <v>271</v>
      </c>
      <c r="E13" s="10">
        <v>350</v>
      </c>
      <c r="F13" s="10">
        <v>231</v>
      </c>
      <c r="G13" s="54">
        <v>391</v>
      </c>
      <c r="H13" s="30">
        <v>22</v>
      </c>
      <c r="I13" s="10">
        <v>33</v>
      </c>
      <c r="J13" s="10">
        <v>8</v>
      </c>
      <c r="K13" s="10">
        <v>2</v>
      </c>
      <c r="L13" s="10">
        <v>2</v>
      </c>
      <c r="N13" s="9" t="s">
        <v>7</v>
      </c>
      <c r="O13" s="13">
        <f t="shared" si="0"/>
        <v>8.737151248164464</v>
      </c>
      <c r="P13" s="13">
        <f t="shared" si="1"/>
        <v>19.897209985315712</v>
      </c>
      <c r="Q13" s="13">
        <f t="shared" si="2"/>
        <v>25.697503671071953</v>
      </c>
      <c r="R13" s="13">
        <f t="shared" si="3"/>
        <v>16.960352422907491</v>
      </c>
      <c r="S13" s="83">
        <f t="shared" si="4"/>
        <v>28.707782672540382</v>
      </c>
      <c r="T13" s="28">
        <f t="shared" si="5"/>
        <v>32.835820895522389</v>
      </c>
      <c r="U13" s="13">
        <f t="shared" si="6"/>
        <v>49.253731343283583</v>
      </c>
      <c r="V13" s="13">
        <f t="shared" si="7"/>
        <v>11.940298507462686</v>
      </c>
      <c r="W13" s="13">
        <f t="shared" si="8"/>
        <v>2.9850746268656714</v>
      </c>
      <c r="X13" s="13">
        <f t="shared" si="9"/>
        <v>2.9850746268656714</v>
      </c>
    </row>
    <row r="14" spans="1:24" x14ac:dyDescent="0.25">
      <c r="B14" s="9" t="s">
        <v>8</v>
      </c>
      <c r="C14" s="10">
        <v>130</v>
      </c>
      <c r="D14" s="10">
        <v>266</v>
      </c>
      <c r="E14" s="10">
        <v>309</v>
      </c>
      <c r="F14" s="10">
        <v>218</v>
      </c>
      <c r="G14" s="54">
        <v>288</v>
      </c>
      <c r="H14" s="30">
        <v>27</v>
      </c>
      <c r="I14" s="10">
        <v>29</v>
      </c>
      <c r="J14" s="10">
        <v>5</v>
      </c>
      <c r="K14" s="10">
        <v>4</v>
      </c>
      <c r="L14" s="10">
        <v>4</v>
      </c>
      <c r="N14" s="9" t="s">
        <v>8</v>
      </c>
      <c r="O14" s="13">
        <f t="shared" si="0"/>
        <v>10.734929810074318</v>
      </c>
      <c r="P14" s="13">
        <f t="shared" si="1"/>
        <v>21.965317919075144</v>
      </c>
      <c r="Q14" s="13">
        <f t="shared" si="2"/>
        <v>25.516102394715112</v>
      </c>
      <c r="R14" s="13">
        <f t="shared" si="3"/>
        <v>18.001651527663086</v>
      </c>
      <c r="S14" s="83">
        <f t="shared" si="4"/>
        <v>23.781998348472335</v>
      </c>
      <c r="T14" s="28">
        <f t="shared" si="5"/>
        <v>39.130434782608695</v>
      </c>
      <c r="U14" s="13">
        <f t="shared" si="6"/>
        <v>42.028985507246375</v>
      </c>
      <c r="V14" s="13">
        <f t="shared" si="7"/>
        <v>7.2463768115942031</v>
      </c>
      <c r="W14" s="13">
        <f t="shared" si="8"/>
        <v>5.7971014492753623</v>
      </c>
      <c r="X14" s="13">
        <f t="shared" si="9"/>
        <v>5.7971014492753623</v>
      </c>
    </row>
    <row r="15" spans="1:24" x14ac:dyDescent="0.25">
      <c r="B15" s="9" t="s">
        <v>9</v>
      </c>
      <c r="C15" s="10">
        <v>96</v>
      </c>
      <c r="D15" s="10">
        <v>98</v>
      </c>
      <c r="E15" s="10">
        <v>152</v>
      </c>
      <c r="F15" s="10">
        <v>104</v>
      </c>
      <c r="G15" s="54">
        <v>145</v>
      </c>
      <c r="H15" s="30">
        <v>22</v>
      </c>
      <c r="I15" s="10">
        <v>16</v>
      </c>
      <c r="J15" s="10">
        <v>3</v>
      </c>
      <c r="K15" s="10">
        <v>2</v>
      </c>
      <c r="L15" s="10">
        <v>4</v>
      </c>
      <c r="N15" s="9" t="s">
        <v>9</v>
      </c>
      <c r="O15" s="13">
        <f t="shared" si="0"/>
        <v>16.134453781512605</v>
      </c>
      <c r="P15" s="13">
        <f t="shared" si="1"/>
        <v>16.470588235294116</v>
      </c>
      <c r="Q15" s="13">
        <f t="shared" si="2"/>
        <v>25.546218487394956</v>
      </c>
      <c r="R15" s="13">
        <f t="shared" si="3"/>
        <v>17.478991596638654</v>
      </c>
      <c r="S15" s="83">
        <f t="shared" si="4"/>
        <v>24.369747899159663</v>
      </c>
      <c r="T15" s="28">
        <f t="shared" si="5"/>
        <v>46.808510638297875</v>
      </c>
      <c r="U15" s="13">
        <f t="shared" si="6"/>
        <v>34.042553191489361</v>
      </c>
      <c r="V15" s="13">
        <f t="shared" si="7"/>
        <v>6.3829787234042552</v>
      </c>
      <c r="W15" s="13">
        <f t="shared" si="8"/>
        <v>4.2553191489361701</v>
      </c>
      <c r="X15" s="13">
        <f t="shared" si="9"/>
        <v>8.5106382978723403</v>
      </c>
    </row>
    <row r="16" spans="1:24" x14ac:dyDescent="0.25">
      <c r="B16" s="4" t="s">
        <v>53</v>
      </c>
      <c r="C16" s="8"/>
      <c r="D16" s="8"/>
      <c r="E16" s="8"/>
      <c r="F16" s="8"/>
      <c r="G16" s="53"/>
      <c r="H16" s="8"/>
      <c r="I16" s="8"/>
      <c r="J16" s="8"/>
      <c r="K16" s="8"/>
      <c r="L16" s="8"/>
      <c r="N16" s="4" t="s">
        <v>53</v>
      </c>
      <c r="O16" s="12"/>
      <c r="P16" s="12"/>
      <c r="Q16" s="12"/>
      <c r="R16" s="12"/>
      <c r="S16" s="82"/>
      <c r="T16" s="12"/>
      <c r="U16" s="12"/>
      <c r="V16" s="12"/>
      <c r="W16" s="12"/>
      <c r="X16" s="12"/>
    </row>
    <row r="17" spans="2:24" x14ac:dyDescent="0.25">
      <c r="B17" s="9" t="s">
        <v>46</v>
      </c>
      <c r="C17" s="10">
        <v>135</v>
      </c>
      <c r="D17" s="10">
        <v>246</v>
      </c>
      <c r="E17" s="10">
        <v>326</v>
      </c>
      <c r="F17" s="10">
        <v>226</v>
      </c>
      <c r="G17" s="54">
        <v>225</v>
      </c>
      <c r="H17" s="30">
        <v>25</v>
      </c>
      <c r="I17" s="10">
        <v>29</v>
      </c>
      <c r="J17" s="10">
        <v>9</v>
      </c>
      <c r="K17" s="10">
        <v>8</v>
      </c>
      <c r="L17" s="10">
        <v>4</v>
      </c>
      <c r="N17" s="9" t="s">
        <v>46</v>
      </c>
      <c r="O17" s="13">
        <f t="shared" ref="O17:O22" si="10">C17/(C17+D17+E17+F17+G17)*100</f>
        <v>11.658031088082902</v>
      </c>
      <c r="P17" s="13">
        <f t="shared" ref="P17:P23" si="11">D17/(D17+E17+F17+G17+C17)*100</f>
        <v>21.243523316062177</v>
      </c>
      <c r="Q17" s="13">
        <f t="shared" ref="Q17:Q23" si="12">E17/(E17+F17+G17+C17+D17)*100</f>
        <v>28.151986183074268</v>
      </c>
      <c r="R17" s="13">
        <f t="shared" ref="R17:R23" si="13">F17/(F17+G17+E17+D17+C17)*100</f>
        <v>19.516407599309154</v>
      </c>
      <c r="S17" s="83">
        <f t="shared" ref="S17:S23" si="14">G17/(G17+C17+D17+E17+F17)*100</f>
        <v>19.430051813471501</v>
      </c>
      <c r="T17" s="28">
        <f t="shared" ref="T17:T23" si="15">H17/(H17+I17+J17+K17+L17)*100</f>
        <v>33.333333333333329</v>
      </c>
      <c r="U17" s="13">
        <f t="shared" ref="U17:U23" si="16">I17/(I17+J17+K17+L17+H17)*100</f>
        <v>38.666666666666664</v>
      </c>
      <c r="V17" s="13">
        <f t="shared" ref="V17:V23" si="17">J17/(J17+K17+L17+H17+I17)*100</f>
        <v>12</v>
      </c>
      <c r="W17" s="13">
        <f t="shared" ref="W17:W23" si="18">K17/(K17+L17+J17+I17+H17)*100</f>
        <v>10.666666666666668</v>
      </c>
      <c r="X17" s="13">
        <f t="shared" ref="X17:X23" si="19">L17/(L17+H17+I17+J17+K17)*100</f>
        <v>5.3333333333333339</v>
      </c>
    </row>
    <row r="18" spans="2:24" x14ac:dyDescent="0.25">
      <c r="B18" s="9" t="s">
        <v>47</v>
      </c>
      <c r="C18" s="10">
        <v>43</v>
      </c>
      <c r="D18" s="10">
        <v>92</v>
      </c>
      <c r="E18" s="10">
        <v>88</v>
      </c>
      <c r="F18" s="10">
        <v>59</v>
      </c>
      <c r="G18" s="54">
        <v>57</v>
      </c>
      <c r="H18" s="30">
        <v>3</v>
      </c>
      <c r="I18" s="10">
        <v>1</v>
      </c>
      <c r="J18" s="10">
        <v>2</v>
      </c>
      <c r="K18" s="10">
        <v>0</v>
      </c>
      <c r="L18" s="10">
        <v>0</v>
      </c>
      <c r="N18" s="9" t="s">
        <v>47</v>
      </c>
      <c r="O18" s="13">
        <f t="shared" si="10"/>
        <v>12.684365781710916</v>
      </c>
      <c r="P18" s="13">
        <f t="shared" si="11"/>
        <v>27.138643067846608</v>
      </c>
      <c r="Q18" s="13">
        <f t="shared" si="12"/>
        <v>25.958702064896755</v>
      </c>
      <c r="R18" s="13">
        <f t="shared" si="13"/>
        <v>17.404129793510325</v>
      </c>
      <c r="S18" s="83">
        <f t="shared" si="14"/>
        <v>16.814159292035399</v>
      </c>
      <c r="T18" s="28">
        <f t="shared" si="15"/>
        <v>50</v>
      </c>
      <c r="U18" s="13">
        <f t="shared" si="16"/>
        <v>16.666666666666664</v>
      </c>
      <c r="V18" s="13">
        <f t="shared" si="17"/>
        <v>33.333333333333329</v>
      </c>
      <c r="W18" s="13">
        <f t="shared" si="18"/>
        <v>0</v>
      </c>
      <c r="X18" s="13">
        <f t="shared" si="19"/>
        <v>0</v>
      </c>
    </row>
    <row r="19" spans="2:24" x14ac:dyDescent="0.25">
      <c r="B19" s="9" t="s">
        <v>48</v>
      </c>
      <c r="C19" s="10">
        <v>112</v>
      </c>
      <c r="D19" s="10">
        <v>230</v>
      </c>
      <c r="E19" s="10">
        <v>331</v>
      </c>
      <c r="F19" s="10">
        <v>225</v>
      </c>
      <c r="G19" s="54">
        <v>310</v>
      </c>
      <c r="H19" s="30">
        <v>45</v>
      </c>
      <c r="I19" s="10">
        <v>55</v>
      </c>
      <c r="J19" s="10">
        <v>6</v>
      </c>
      <c r="K19" s="10">
        <v>1</v>
      </c>
      <c r="L19" s="10">
        <v>9</v>
      </c>
      <c r="N19" s="9" t="s">
        <v>48</v>
      </c>
      <c r="O19" s="13">
        <f t="shared" si="10"/>
        <v>9.2715231788079464</v>
      </c>
      <c r="P19" s="13">
        <f t="shared" si="11"/>
        <v>19.039735099337747</v>
      </c>
      <c r="Q19" s="13">
        <f t="shared" si="12"/>
        <v>27.400662251655628</v>
      </c>
      <c r="R19" s="13">
        <f t="shared" si="13"/>
        <v>18.625827814569536</v>
      </c>
      <c r="S19" s="83">
        <f t="shared" si="14"/>
        <v>25.662251655629138</v>
      </c>
      <c r="T19" s="28">
        <f t="shared" si="15"/>
        <v>38.793103448275865</v>
      </c>
      <c r="U19" s="13">
        <f t="shared" si="16"/>
        <v>47.413793103448278</v>
      </c>
      <c r="V19" s="13">
        <f t="shared" si="17"/>
        <v>5.1724137931034484</v>
      </c>
      <c r="W19" s="13">
        <f t="shared" si="18"/>
        <v>0.86206896551724133</v>
      </c>
      <c r="X19" s="13">
        <f t="shared" si="19"/>
        <v>7.7586206896551726</v>
      </c>
    </row>
    <row r="20" spans="2:24" x14ac:dyDescent="0.25">
      <c r="B20" s="9" t="s">
        <v>49</v>
      </c>
      <c r="C20" s="10">
        <v>15</v>
      </c>
      <c r="D20" s="10">
        <v>29</v>
      </c>
      <c r="E20" s="10">
        <v>30</v>
      </c>
      <c r="F20" s="10">
        <v>30</v>
      </c>
      <c r="G20" s="54">
        <v>45</v>
      </c>
      <c r="H20" s="30">
        <v>3</v>
      </c>
      <c r="I20" s="10">
        <v>2</v>
      </c>
      <c r="J20" s="10">
        <v>0</v>
      </c>
      <c r="K20" s="10">
        <v>0</v>
      </c>
      <c r="L20" s="10">
        <v>0</v>
      </c>
      <c r="N20" s="9" t="s">
        <v>49</v>
      </c>
      <c r="O20" s="13">
        <f t="shared" si="10"/>
        <v>10.067114093959731</v>
      </c>
      <c r="P20" s="13">
        <f t="shared" si="11"/>
        <v>19.463087248322147</v>
      </c>
      <c r="Q20" s="13">
        <f t="shared" si="12"/>
        <v>20.134228187919462</v>
      </c>
      <c r="R20" s="13">
        <f t="shared" si="13"/>
        <v>20.134228187919462</v>
      </c>
      <c r="S20" s="83">
        <f t="shared" si="14"/>
        <v>30.201342281879196</v>
      </c>
      <c r="T20" s="28">
        <f t="shared" si="15"/>
        <v>60</v>
      </c>
      <c r="U20" s="13">
        <f t="shared" si="16"/>
        <v>40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25">
      <c r="B21" s="9" t="s">
        <v>50</v>
      </c>
      <c r="C21" s="10">
        <v>6</v>
      </c>
      <c r="D21" s="10">
        <v>13</v>
      </c>
      <c r="E21" s="10">
        <v>23</v>
      </c>
      <c r="F21" s="10">
        <v>35</v>
      </c>
      <c r="G21" s="54">
        <v>211</v>
      </c>
      <c r="H21" s="30">
        <v>3</v>
      </c>
      <c r="I21" s="10">
        <v>0</v>
      </c>
      <c r="J21" s="10">
        <v>0</v>
      </c>
      <c r="K21" s="10">
        <v>0</v>
      </c>
      <c r="L21" s="10">
        <v>0</v>
      </c>
      <c r="N21" s="9" t="s">
        <v>50</v>
      </c>
      <c r="O21" s="13">
        <f t="shared" si="10"/>
        <v>2.083333333333333</v>
      </c>
      <c r="P21" s="13">
        <f t="shared" si="11"/>
        <v>4.5138888888888884</v>
      </c>
      <c r="Q21" s="13">
        <f t="shared" si="12"/>
        <v>7.9861111111111107</v>
      </c>
      <c r="R21" s="13">
        <f t="shared" si="13"/>
        <v>12.152777777777777</v>
      </c>
      <c r="S21" s="83">
        <f t="shared" si="14"/>
        <v>73.263888888888886</v>
      </c>
      <c r="T21" s="28">
        <f t="shared" si="15"/>
        <v>100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0</v>
      </c>
    </row>
    <row r="22" spans="2:24" x14ac:dyDescent="0.25">
      <c r="B22" s="9" t="s">
        <v>51</v>
      </c>
      <c r="C22" s="10">
        <v>20</v>
      </c>
      <c r="D22" s="10">
        <v>31</v>
      </c>
      <c r="E22" s="10">
        <v>35</v>
      </c>
      <c r="F22" s="10">
        <v>24</v>
      </c>
      <c r="G22" s="54">
        <v>40</v>
      </c>
      <c r="H22" s="30">
        <v>1</v>
      </c>
      <c r="I22" s="10">
        <v>0</v>
      </c>
      <c r="J22" s="10">
        <v>0</v>
      </c>
      <c r="K22" s="10">
        <v>2</v>
      </c>
      <c r="L22" s="10">
        <v>0</v>
      </c>
      <c r="N22" s="9" t="s">
        <v>51</v>
      </c>
      <c r="O22" s="13">
        <f t="shared" si="10"/>
        <v>13.333333333333334</v>
      </c>
      <c r="P22" s="13">
        <f t="shared" si="11"/>
        <v>20.666666666666668</v>
      </c>
      <c r="Q22" s="13">
        <f t="shared" si="12"/>
        <v>23.333333333333332</v>
      </c>
      <c r="R22" s="13">
        <f>F22/(F22+G22+E22+D22+C22)*100</f>
        <v>16</v>
      </c>
      <c r="S22" s="83">
        <f t="shared" si="14"/>
        <v>26.666666666666668</v>
      </c>
      <c r="T22" s="28">
        <f t="shared" si="15"/>
        <v>33.333333333333329</v>
      </c>
      <c r="U22" s="13">
        <f t="shared" si="16"/>
        <v>0</v>
      </c>
      <c r="V22" s="13">
        <f t="shared" si="17"/>
        <v>0</v>
      </c>
      <c r="W22" s="13">
        <f t="shared" si="18"/>
        <v>66.666666666666657</v>
      </c>
      <c r="X22" s="13">
        <f t="shared" si="19"/>
        <v>0</v>
      </c>
    </row>
    <row r="23" spans="2:24" x14ac:dyDescent="0.25">
      <c r="B23" s="9" t="s">
        <v>52</v>
      </c>
      <c r="C23" s="10">
        <v>57</v>
      </c>
      <c r="D23" s="10">
        <v>101</v>
      </c>
      <c r="E23" s="10">
        <v>156</v>
      </c>
      <c r="F23" s="10">
        <v>92</v>
      </c>
      <c r="G23" s="54">
        <v>208</v>
      </c>
      <c r="H23" s="30">
        <v>6</v>
      </c>
      <c r="I23" s="10">
        <v>6</v>
      </c>
      <c r="J23" s="10">
        <v>2</v>
      </c>
      <c r="K23" s="10">
        <v>0</v>
      </c>
      <c r="L23" s="10">
        <v>1</v>
      </c>
      <c r="N23" s="9" t="s">
        <v>52</v>
      </c>
      <c r="O23" s="13">
        <f>C23/(C23+D23+E23+F23+G23)*100</f>
        <v>9.2833876221498368</v>
      </c>
      <c r="P23" s="13">
        <f t="shared" si="11"/>
        <v>16.449511400651463</v>
      </c>
      <c r="Q23" s="13">
        <f t="shared" si="12"/>
        <v>25.407166123778502</v>
      </c>
      <c r="R23" s="13">
        <f t="shared" si="13"/>
        <v>14.983713355048861</v>
      </c>
      <c r="S23" s="83">
        <f t="shared" si="14"/>
        <v>33.876221498371336</v>
      </c>
      <c r="T23" s="28">
        <f t="shared" si="15"/>
        <v>40</v>
      </c>
      <c r="U23" s="13">
        <f t="shared" si="16"/>
        <v>40</v>
      </c>
      <c r="V23" s="13">
        <f t="shared" si="17"/>
        <v>13.333333333333334</v>
      </c>
      <c r="W23" s="13">
        <f t="shared" si="18"/>
        <v>0</v>
      </c>
      <c r="X23" s="13">
        <f t="shared" si="19"/>
        <v>6.666666666666667</v>
      </c>
    </row>
    <row r="24" spans="2:24" x14ac:dyDescent="0.25">
      <c r="B24" s="4" t="s">
        <v>83</v>
      </c>
      <c r="C24" s="19"/>
      <c r="D24" s="19"/>
      <c r="E24" s="19"/>
      <c r="F24" s="55"/>
      <c r="G24" s="56"/>
      <c r="H24" s="4"/>
      <c r="I24" s="34"/>
      <c r="J24" s="34"/>
      <c r="L24" s="4"/>
      <c r="N24" s="4" t="s">
        <v>83</v>
      </c>
      <c r="O24" s="19"/>
      <c r="P24" s="19"/>
      <c r="Q24" s="19"/>
      <c r="R24" s="55"/>
      <c r="S24" s="56"/>
      <c r="T24" s="4"/>
      <c r="U24" s="34"/>
      <c r="V24" s="34"/>
      <c r="X24" s="4"/>
    </row>
    <row r="25" spans="2:24" x14ac:dyDescent="0.25">
      <c r="B25" s="9" t="s">
        <v>84</v>
      </c>
      <c r="C25" s="10">
        <v>276</v>
      </c>
      <c r="D25" s="10">
        <v>523</v>
      </c>
      <c r="E25" s="10">
        <v>687</v>
      </c>
      <c r="F25" s="10">
        <v>474</v>
      </c>
      <c r="G25" s="54">
        <v>849</v>
      </c>
      <c r="H25" s="30">
        <v>69</v>
      </c>
      <c r="I25" s="10">
        <v>67</v>
      </c>
      <c r="J25" s="10">
        <v>10</v>
      </c>
      <c r="K25" s="10">
        <v>6</v>
      </c>
      <c r="L25" s="10">
        <v>10</v>
      </c>
      <c r="N25" s="9" t="s">
        <v>84</v>
      </c>
      <c r="O25" s="40">
        <f t="shared" ref="O25:O26" si="20">C25/(C25+D25+E25+F25+G25)*100</f>
        <v>9.8255606977572096</v>
      </c>
      <c r="P25" s="40">
        <f t="shared" ref="P25:P26" si="21">D25/(D25+E25+F25+G25+C25)*100</f>
        <v>18.618725525097897</v>
      </c>
      <c r="Q25" s="40">
        <f t="shared" ref="Q25:Q26" si="22">E25/(E25+F25+G25+C25+D25)*100</f>
        <v>24.457102171591313</v>
      </c>
      <c r="R25" s="40">
        <f t="shared" ref="R25:R26" si="23">F25/(F25+G25+E25+D25+C25)*100</f>
        <v>16.87433250266999</v>
      </c>
      <c r="S25" s="100">
        <f t="shared" ref="S25:S26" si="24">G25/(G25+C25+D25+E25+F25)*100</f>
        <v>30.224279102883589</v>
      </c>
      <c r="T25" s="42">
        <f t="shared" ref="T25:T26" si="25">H25/(H25+I25+J25+K25+L25)*100</f>
        <v>42.592592592592595</v>
      </c>
      <c r="U25" s="40">
        <f t="shared" ref="U25:U26" si="26">I25/(I25+J25+K25+L25+H25)*100</f>
        <v>41.358024691358025</v>
      </c>
      <c r="V25" s="40">
        <f t="shared" ref="V25:V26" si="27">J25/(J25+K25+L25+H25+I25)*100</f>
        <v>6.1728395061728394</v>
      </c>
      <c r="W25" s="40">
        <f t="shared" ref="W25:W26" si="28">K25/(K25+L25+J25+I25+H25)*100</f>
        <v>3.7037037037037033</v>
      </c>
      <c r="X25" s="40">
        <f t="shared" ref="X25:X26" si="29">L25/(L25+H25+I25+J25+K25)*100</f>
        <v>6.1728395061728394</v>
      </c>
    </row>
    <row r="26" spans="2:24" x14ac:dyDescent="0.25">
      <c r="B26" s="9" t="s">
        <v>85</v>
      </c>
      <c r="C26" s="10">
        <v>112</v>
      </c>
      <c r="D26" s="10">
        <v>219</v>
      </c>
      <c r="E26" s="10">
        <v>302</v>
      </c>
      <c r="F26" s="10">
        <v>217</v>
      </c>
      <c r="G26" s="54">
        <v>247</v>
      </c>
      <c r="H26" s="30">
        <v>17</v>
      </c>
      <c r="I26" s="10">
        <v>26</v>
      </c>
      <c r="J26" s="10">
        <v>9</v>
      </c>
      <c r="K26" s="10">
        <v>5</v>
      </c>
      <c r="L26" s="10">
        <v>4</v>
      </c>
      <c r="N26" s="9" t="s">
        <v>85</v>
      </c>
      <c r="O26" s="40">
        <f t="shared" si="20"/>
        <v>10.209662716499544</v>
      </c>
      <c r="P26" s="40">
        <f t="shared" si="21"/>
        <v>19.963536918869647</v>
      </c>
      <c r="Q26" s="40">
        <f t="shared" si="22"/>
        <v>27.529626253418414</v>
      </c>
      <c r="R26" s="40">
        <f t="shared" si="23"/>
        <v>19.781221513217869</v>
      </c>
      <c r="S26" s="100">
        <f t="shared" si="24"/>
        <v>22.515952597994531</v>
      </c>
      <c r="T26" s="42">
        <f t="shared" si="25"/>
        <v>27.868852459016392</v>
      </c>
      <c r="U26" s="40">
        <f t="shared" si="26"/>
        <v>42.622950819672127</v>
      </c>
      <c r="V26" s="40">
        <f t="shared" si="27"/>
        <v>14.754098360655737</v>
      </c>
      <c r="W26" s="40">
        <f t="shared" si="28"/>
        <v>8.1967213114754092</v>
      </c>
      <c r="X26" s="40">
        <f t="shared" si="29"/>
        <v>6.557377049180328</v>
      </c>
    </row>
  </sheetData>
  <mergeCells count="7">
    <mergeCell ref="D2:E2"/>
    <mergeCell ref="T7:X7"/>
    <mergeCell ref="O7:S7"/>
    <mergeCell ref="B7:B8"/>
    <mergeCell ref="C7:G7"/>
    <mergeCell ref="H7:L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D2" sqref="D2:E2"/>
    </sheetView>
  </sheetViews>
  <sheetFormatPr defaultRowHeight="15" x14ac:dyDescent="0.25"/>
  <cols>
    <col min="1" max="1" width="3.42578125" customWidth="1"/>
    <col min="2" max="2" width="28.28515625" customWidth="1"/>
    <col min="3" max="8" width="12.7109375" customWidth="1"/>
    <col min="9" max="9" width="3.42578125" customWidth="1"/>
    <col min="10" max="10" width="27.7109375" customWidth="1"/>
    <col min="11" max="16" width="12.7109375" customWidth="1"/>
  </cols>
  <sheetData>
    <row r="1" spans="1:16" ht="18" x14ac:dyDescent="0.25">
      <c r="B1" s="1" t="s">
        <v>66</v>
      </c>
    </row>
    <row r="2" spans="1:16" ht="18" x14ac:dyDescent="0.25">
      <c r="A2" s="31"/>
      <c r="B2" s="1" t="s">
        <v>128</v>
      </c>
      <c r="D2" s="240" t="s">
        <v>133</v>
      </c>
      <c r="E2" s="240"/>
    </row>
    <row r="3" spans="1:16" x14ac:dyDescent="0.25">
      <c r="B3" s="32" t="s">
        <v>69</v>
      </c>
    </row>
    <row r="4" spans="1:16" ht="18" customHeight="1" x14ac:dyDescent="0.25">
      <c r="B4" s="1" t="s">
        <v>118</v>
      </c>
      <c r="C4" s="1"/>
      <c r="D4" s="1"/>
      <c r="E4" s="1"/>
      <c r="F4" s="1"/>
      <c r="G4" s="1"/>
      <c r="H4" s="1"/>
    </row>
    <row r="5" spans="1:16" ht="4.5" customHeight="1" x14ac:dyDescent="0.25"/>
    <row r="6" spans="1:16" x14ac:dyDescent="0.25">
      <c r="B6" s="20" t="s">
        <v>63</v>
      </c>
      <c r="J6" s="20" t="s">
        <v>64</v>
      </c>
    </row>
    <row r="7" spans="1:16" ht="22.5" x14ac:dyDescent="0.25">
      <c r="B7" s="3" t="s">
        <v>0</v>
      </c>
      <c r="C7" s="3" t="s">
        <v>93</v>
      </c>
      <c r="D7" s="3" t="s">
        <v>94</v>
      </c>
      <c r="E7" s="3" t="s">
        <v>95</v>
      </c>
      <c r="F7" s="3" t="s">
        <v>96</v>
      </c>
      <c r="G7" s="3" t="s">
        <v>97</v>
      </c>
      <c r="H7" s="3" t="s">
        <v>14</v>
      </c>
      <c r="J7" s="3" t="s">
        <v>0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14</v>
      </c>
    </row>
    <row r="8" spans="1:16" x14ac:dyDescent="0.25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</row>
    <row r="9" spans="1:16" x14ac:dyDescent="0.25">
      <c r="B9" s="6" t="s">
        <v>4</v>
      </c>
      <c r="C9" s="7">
        <v>88</v>
      </c>
      <c r="D9" s="7">
        <v>1092</v>
      </c>
      <c r="E9" s="7">
        <v>2012</v>
      </c>
      <c r="F9" s="7">
        <v>928</v>
      </c>
      <c r="G9" s="7">
        <v>813</v>
      </c>
      <c r="H9" s="7">
        <v>655</v>
      </c>
      <c r="J9" s="6" t="s">
        <v>4</v>
      </c>
      <c r="K9" s="11">
        <f>C9/(C9+D9+E9+F9+G9+H9)*100</f>
        <v>1.5748031496062991</v>
      </c>
      <c r="L9" s="11">
        <f>D9/(D9+E9+F9+G9+H9+C9)*100</f>
        <v>19.541875447387259</v>
      </c>
      <c r="M9" s="11">
        <f>E9/(E9+F9+G9+H9+D9+C9)*100</f>
        <v>36.005726556907661</v>
      </c>
      <c r="N9" s="11">
        <f>F9/(F9+G9+H9+E9+D9+C9)*100</f>
        <v>16.607015032211883</v>
      </c>
      <c r="O9" s="11">
        <f>G9/(G9+H9+E9+F9+D9+C9)*100</f>
        <v>14.549033643521833</v>
      </c>
      <c r="P9" s="11">
        <f>H9/(H9+G9+F9+E9+D9+C9)*100</f>
        <v>11.721546170365068</v>
      </c>
    </row>
    <row r="10" spans="1:16" x14ac:dyDescent="0.25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25">
      <c r="B11" s="9" t="s">
        <v>6</v>
      </c>
      <c r="C11" s="10">
        <v>15</v>
      </c>
      <c r="D11" s="10">
        <v>185</v>
      </c>
      <c r="E11" s="10">
        <v>448</v>
      </c>
      <c r="F11" s="10">
        <v>134</v>
      </c>
      <c r="G11" s="10">
        <v>171</v>
      </c>
      <c r="H11" s="10">
        <v>174</v>
      </c>
      <c r="J11" s="9" t="s">
        <v>6</v>
      </c>
      <c r="K11" s="13">
        <f t="shared" ref="K11:K14" si="0">C11/(C11+D11+E11+F11+G11+H11)*100</f>
        <v>1.3309671694764862</v>
      </c>
      <c r="L11" s="13">
        <f t="shared" ref="L11:L14" si="1">D11/(D11+E11+F11+G11+H11+C11)*100</f>
        <v>16.415261756876664</v>
      </c>
      <c r="M11" s="13">
        <f t="shared" ref="M11:M14" si="2">E11/(E11+F11+G11+H11+D11+C11)*100</f>
        <v>39.751552795031053</v>
      </c>
      <c r="N11" s="13">
        <f t="shared" ref="N11:N14" si="3">F11/(F11+G11+H11+E11+D11+C11)*100</f>
        <v>11.88997338065661</v>
      </c>
      <c r="O11" s="13">
        <f t="shared" ref="O11:O14" si="4">G11/(G11+H11+E11+F11+D11+C11)*100</f>
        <v>15.173025732031945</v>
      </c>
      <c r="P11" s="13">
        <f t="shared" ref="P11:P14" si="5">H11/(H11+G11+F11+E11+D11+C11)*100</f>
        <v>15.43921916592724</v>
      </c>
    </row>
    <row r="12" spans="1:16" x14ac:dyDescent="0.25">
      <c r="B12" s="9" t="s">
        <v>7</v>
      </c>
      <c r="C12" s="10">
        <v>29</v>
      </c>
      <c r="D12" s="10">
        <v>324</v>
      </c>
      <c r="E12" s="10">
        <v>763</v>
      </c>
      <c r="F12" s="10">
        <v>318</v>
      </c>
      <c r="G12" s="10">
        <v>314</v>
      </c>
      <c r="H12" s="10">
        <v>221</v>
      </c>
      <c r="J12" s="9" t="s">
        <v>7</v>
      </c>
      <c r="K12" s="13">
        <f t="shared" si="0"/>
        <v>1.4728288471305231</v>
      </c>
      <c r="L12" s="13">
        <f t="shared" si="1"/>
        <v>16.455053326561707</v>
      </c>
      <c r="M12" s="13">
        <f t="shared" si="2"/>
        <v>38.750634840020318</v>
      </c>
      <c r="N12" s="13">
        <f t="shared" si="3"/>
        <v>16.150330116810562</v>
      </c>
      <c r="O12" s="13">
        <f t="shared" si="4"/>
        <v>15.947181310309801</v>
      </c>
      <c r="P12" s="13">
        <f t="shared" si="5"/>
        <v>11.22397155916709</v>
      </c>
    </row>
    <row r="13" spans="1:16" x14ac:dyDescent="0.25">
      <c r="B13" s="9" t="s">
        <v>8</v>
      </c>
      <c r="C13" s="10">
        <v>27</v>
      </c>
      <c r="D13" s="10">
        <v>353</v>
      </c>
      <c r="E13" s="10">
        <v>545</v>
      </c>
      <c r="F13" s="10">
        <v>323</v>
      </c>
      <c r="G13" s="10">
        <v>245</v>
      </c>
      <c r="H13" s="10">
        <v>195</v>
      </c>
      <c r="J13" s="9" t="s">
        <v>8</v>
      </c>
      <c r="K13" s="13">
        <f t="shared" si="0"/>
        <v>1.5995260663507107</v>
      </c>
      <c r="L13" s="13">
        <f t="shared" si="1"/>
        <v>20.912322274881518</v>
      </c>
      <c r="M13" s="13">
        <f t="shared" si="2"/>
        <v>32.286729857819907</v>
      </c>
      <c r="N13" s="13">
        <f t="shared" si="3"/>
        <v>19.135071090047393</v>
      </c>
      <c r="O13" s="13">
        <f t="shared" si="4"/>
        <v>14.514218009478675</v>
      </c>
      <c r="P13" s="13">
        <f t="shared" si="5"/>
        <v>11.552132701421801</v>
      </c>
    </row>
    <row r="14" spans="1:16" x14ac:dyDescent="0.25">
      <c r="B14" s="9" t="s">
        <v>9</v>
      </c>
      <c r="C14" s="10">
        <v>17</v>
      </c>
      <c r="D14" s="10">
        <v>230</v>
      </c>
      <c r="E14" s="10">
        <v>256</v>
      </c>
      <c r="F14" s="10">
        <v>153</v>
      </c>
      <c r="G14" s="10">
        <v>83</v>
      </c>
      <c r="H14" s="10">
        <v>65</v>
      </c>
      <c r="J14" s="9" t="s">
        <v>9</v>
      </c>
      <c r="K14" s="13">
        <f t="shared" si="0"/>
        <v>2.1144278606965177</v>
      </c>
      <c r="L14" s="13">
        <f t="shared" si="1"/>
        <v>28.60696517412935</v>
      </c>
      <c r="M14" s="13">
        <f t="shared" si="2"/>
        <v>31.840796019900498</v>
      </c>
      <c r="N14" s="13">
        <f t="shared" si="3"/>
        <v>19.029850746268657</v>
      </c>
      <c r="O14" s="13">
        <f t="shared" si="4"/>
        <v>10.323383084577115</v>
      </c>
      <c r="P14" s="13">
        <f t="shared" si="5"/>
        <v>8.0845771144278622</v>
      </c>
    </row>
    <row r="15" spans="1:16" x14ac:dyDescent="0.25">
      <c r="B15" s="4" t="s">
        <v>53</v>
      </c>
      <c r="C15" s="8"/>
      <c r="D15" s="8"/>
      <c r="E15" s="8"/>
      <c r="F15" s="8"/>
      <c r="G15" s="8"/>
      <c r="H15" s="8"/>
      <c r="J15" s="4" t="s">
        <v>53</v>
      </c>
      <c r="K15" s="8"/>
      <c r="L15" s="8"/>
      <c r="M15" s="8"/>
      <c r="N15" s="8"/>
      <c r="O15" s="8"/>
      <c r="P15" s="8"/>
    </row>
    <row r="16" spans="1:16" x14ac:dyDescent="0.25">
      <c r="B16" s="9" t="s">
        <v>46</v>
      </c>
      <c r="C16" s="10">
        <v>31</v>
      </c>
      <c r="D16" s="10">
        <v>337</v>
      </c>
      <c r="E16" s="10">
        <v>518</v>
      </c>
      <c r="F16" s="10">
        <v>328</v>
      </c>
      <c r="G16" s="10">
        <v>266</v>
      </c>
      <c r="H16" s="10">
        <v>149</v>
      </c>
      <c r="J16" s="9" t="s">
        <v>46</v>
      </c>
      <c r="K16" s="13">
        <f t="shared" ref="K16:K22" si="6">C16/(C16+D16+E16+F16+G16+H16)*100</f>
        <v>1.9030079803560467</v>
      </c>
      <c r="L16" s="13">
        <f t="shared" ref="L16:L22" si="7">D16/(D16+E16+F16+G16+H16+C16)*100</f>
        <v>20.687538367096376</v>
      </c>
      <c r="M16" s="13">
        <f t="shared" ref="M16:M22" si="8">E16/(E16+F16+G16+H16+D16+C16)*100</f>
        <v>31.798649478207491</v>
      </c>
      <c r="N16" s="13">
        <f t="shared" ref="N16:N22" si="9">F16/(F16+G16+H16+E16+D16+C16)*100</f>
        <v>20.135052179251076</v>
      </c>
      <c r="O16" s="13">
        <f t="shared" ref="O16:O22" si="10">G16/(G16+H16+E16+F16+D16+C16)*100</f>
        <v>16.329036218538981</v>
      </c>
      <c r="P16" s="13">
        <f t="shared" ref="P16:P22" si="11">H16/(H16+G16+F16+E16+D16+C16)*100</f>
        <v>9.1467157765500318</v>
      </c>
    </row>
    <row r="17" spans="2:16" x14ac:dyDescent="0.25">
      <c r="B17" s="9" t="s">
        <v>47</v>
      </c>
      <c r="C17" s="10">
        <v>3</v>
      </c>
      <c r="D17" s="10">
        <v>54</v>
      </c>
      <c r="E17" s="10">
        <v>286</v>
      </c>
      <c r="F17" s="10">
        <v>99</v>
      </c>
      <c r="G17" s="10">
        <v>71</v>
      </c>
      <c r="H17" s="10">
        <v>103</v>
      </c>
      <c r="J17" s="9" t="s">
        <v>47</v>
      </c>
      <c r="K17" s="13">
        <f t="shared" si="6"/>
        <v>0.48701298701298701</v>
      </c>
      <c r="L17" s="13">
        <f t="shared" si="7"/>
        <v>8.7662337662337659</v>
      </c>
      <c r="M17" s="13">
        <f t="shared" si="8"/>
        <v>46.428571428571431</v>
      </c>
      <c r="N17" s="13">
        <f t="shared" si="9"/>
        <v>16.071428571428573</v>
      </c>
      <c r="O17" s="13">
        <f t="shared" si="10"/>
        <v>11.525974025974026</v>
      </c>
      <c r="P17" s="13">
        <f t="shared" si="11"/>
        <v>16.720779220779221</v>
      </c>
    </row>
    <row r="18" spans="2:16" x14ac:dyDescent="0.25">
      <c r="B18" s="9" t="s">
        <v>48</v>
      </c>
      <c r="C18" s="10">
        <v>37</v>
      </c>
      <c r="D18" s="10">
        <v>471</v>
      </c>
      <c r="E18" s="10">
        <v>512</v>
      </c>
      <c r="F18" s="10">
        <v>287</v>
      </c>
      <c r="G18" s="10">
        <v>203</v>
      </c>
      <c r="H18" s="10">
        <v>188</v>
      </c>
      <c r="J18" s="9" t="s">
        <v>48</v>
      </c>
      <c r="K18" s="13">
        <f t="shared" si="6"/>
        <v>2.1790341578327443</v>
      </c>
      <c r="L18" s="13">
        <f t="shared" si="7"/>
        <v>27.738515901060069</v>
      </c>
      <c r="M18" s="13">
        <f t="shared" si="8"/>
        <v>30.153121319199055</v>
      </c>
      <c r="N18" s="13">
        <f t="shared" si="9"/>
        <v>16.902237926972909</v>
      </c>
      <c r="O18" s="13">
        <f t="shared" si="10"/>
        <v>11.955241460541814</v>
      </c>
      <c r="P18" s="13">
        <f t="shared" si="11"/>
        <v>11.071849234393403</v>
      </c>
    </row>
    <row r="19" spans="2:16" x14ac:dyDescent="0.25">
      <c r="B19" s="9" t="s">
        <v>49</v>
      </c>
      <c r="C19" s="10">
        <v>3</v>
      </c>
      <c r="D19" s="10">
        <v>56</v>
      </c>
      <c r="E19" s="10">
        <v>64</v>
      </c>
      <c r="F19" s="10">
        <v>28</v>
      </c>
      <c r="G19" s="10">
        <v>19</v>
      </c>
      <c r="H19" s="10">
        <v>14</v>
      </c>
      <c r="J19" s="9" t="s">
        <v>49</v>
      </c>
      <c r="K19" s="13">
        <f t="shared" si="6"/>
        <v>1.6304347826086956</v>
      </c>
      <c r="L19" s="13">
        <f t="shared" si="7"/>
        <v>30.434782608695656</v>
      </c>
      <c r="M19" s="13">
        <f t="shared" si="8"/>
        <v>34.782608695652172</v>
      </c>
      <c r="N19" s="13">
        <f t="shared" si="9"/>
        <v>15.217391304347828</v>
      </c>
      <c r="O19" s="13">
        <f t="shared" si="10"/>
        <v>10.326086956521738</v>
      </c>
      <c r="P19" s="13">
        <f t="shared" si="11"/>
        <v>7.608695652173914</v>
      </c>
    </row>
    <row r="20" spans="2:16" x14ac:dyDescent="0.25">
      <c r="B20" s="9" t="s">
        <v>50</v>
      </c>
      <c r="C20" s="10">
        <v>3</v>
      </c>
      <c r="D20" s="10">
        <v>46</v>
      </c>
      <c r="E20" s="10">
        <v>163</v>
      </c>
      <c r="F20" s="10">
        <v>12</v>
      </c>
      <c r="G20" s="10">
        <v>71</v>
      </c>
      <c r="H20" s="10">
        <v>37</v>
      </c>
      <c r="J20" s="9" t="s">
        <v>50</v>
      </c>
      <c r="K20" s="13">
        <f t="shared" si="6"/>
        <v>0.90361445783132521</v>
      </c>
      <c r="L20" s="13">
        <f t="shared" si="7"/>
        <v>13.855421686746988</v>
      </c>
      <c r="M20" s="13">
        <f t="shared" si="8"/>
        <v>49.096385542168676</v>
      </c>
      <c r="N20" s="13">
        <f t="shared" si="9"/>
        <v>3.6144578313253009</v>
      </c>
      <c r="O20" s="13">
        <f t="shared" si="10"/>
        <v>21.385542168674696</v>
      </c>
      <c r="P20" s="13">
        <f t="shared" si="11"/>
        <v>11.144578313253012</v>
      </c>
    </row>
    <row r="21" spans="2:16" x14ac:dyDescent="0.25">
      <c r="B21" s="9" t="s">
        <v>51</v>
      </c>
      <c r="C21" s="10">
        <v>6</v>
      </c>
      <c r="D21" s="10">
        <v>24</v>
      </c>
      <c r="E21" s="10">
        <v>89</v>
      </c>
      <c r="F21" s="10">
        <v>39</v>
      </c>
      <c r="G21" s="10">
        <v>42</v>
      </c>
      <c r="H21" s="10">
        <v>28</v>
      </c>
      <c r="J21" s="9" t="s">
        <v>51</v>
      </c>
      <c r="K21" s="13">
        <f t="shared" si="6"/>
        <v>2.6315789473684208</v>
      </c>
      <c r="L21" s="13">
        <f t="shared" si="7"/>
        <v>10.526315789473683</v>
      </c>
      <c r="M21" s="13">
        <f t="shared" si="8"/>
        <v>39.035087719298247</v>
      </c>
      <c r="N21" s="13">
        <f t="shared" si="9"/>
        <v>17.105263157894736</v>
      </c>
      <c r="O21" s="13">
        <f t="shared" si="10"/>
        <v>18.421052631578945</v>
      </c>
      <c r="P21" s="13">
        <f t="shared" si="11"/>
        <v>12.280701754385964</v>
      </c>
    </row>
    <row r="22" spans="2:16" x14ac:dyDescent="0.25">
      <c r="B22" s="9" t="s">
        <v>52</v>
      </c>
      <c r="C22" s="10">
        <v>5</v>
      </c>
      <c r="D22" s="10">
        <v>104</v>
      </c>
      <c r="E22" s="10">
        <v>380</v>
      </c>
      <c r="F22" s="10">
        <v>135</v>
      </c>
      <c r="G22" s="10">
        <v>141</v>
      </c>
      <c r="H22" s="10">
        <v>136</v>
      </c>
      <c r="J22" s="9" t="s">
        <v>52</v>
      </c>
      <c r="K22" s="13">
        <f t="shared" si="6"/>
        <v>0.55493895671476134</v>
      </c>
      <c r="L22" s="13">
        <f t="shared" si="7"/>
        <v>11.542730299667037</v>
      </c>
      <c r="M22" s="13">
        <f t="shared" si="8"/>
        <v>42.175360710321861</v>
      </c>
      <c r="N22" s="13">
        <f t="shared" si="9"/>
        <v>14.983351831298558</v>
      </c>
      <c r="O22" s="13">
        <f t="shared" si="10"/>
        <v>15.64927857935627</v>
      </c>
      <c r="P22" s="13">
        <f t="shared" si="11"/>
        <v>15.09433962264151</v>
      </c>
    </row>
    <row r="23" spans="2:16" x14ac:dyDescent="0.25">
      <c r="B23" s="4" t="s">
        <v>83</v>
      </c>
      <c r="C23" s="19"/>
      <c r="D23" s="19"/>
      <c r="E23" s="19"/>
      <c r="F23" s="19"/>
      <c r="G23" s="19"/>
      <c r="H23" s="19"/>
      <c r="J23" s="4" t="s">
        <v>83</v>
      </c>
      <c r="K23" s="34"/>
      <c r="L23" s="34"/>
      <c r="M23" s="34"/>
      <c r="N23" s="34"/>
      <c r="O23" s="34"/>
      <c r="P23" s="34"/>
    </row>
    <row r="24" spans="2:16" x14ac:dyDescent="0.25">
      <c r="B24" s="9" t="s">
        <v>84</v>
      </c>
      <c r="C24" s="10">
        <v>62</v>
      </c>
      <c r="D24" s="10">
        <v>787</v>
      </c>
      <c r="E24" s="10">
        <v>1513</v>
      </c>
      <c r="F24" s="10">
        <v>640</v>
      </c>
      <c r="G24" s="10">
        <v>557</v>
      </c>
      <c r="H24" s="10">
        <v>501</v>
      </c>
      <c r="J24" s="9" t="s">
        <v>84</v>
      </c>
      <c r="K24" s="40">
        <f t="shared" ref="K24:K25" si="12">C24/(C24+D24+E24+F24+G24+H24)*100</f>
        <v>1.5270935960591134</v>
      </c>
      <c r="L24" s="40">
        <f t="shared" ref="L24:L25" si="13">D24/(D24+E24+F24+G24+H24+C24)*100</f>
        <v>19.384236453201968</v>
      </c>
      <c r="M24" s="40">
        <f t="shared" ref="M24:M25" si="14">E24/(E24+F24+G24+H24+D24+C24)*100</f>
        <v>37.266009852216747</v>
      </c>
      <c r="N24" s="40">
        <f t="shared" ref="N24:N25" si="15">F24/(F24+G24+H24+E24+D24+C24)*100</f>
        <v>15.763546798029557</v>
      </c>
      <c r="O24" s="40">
        <f t="shared" ref="O24:O25" si="16">G24/(G24+H24+E24+F24+D24+C24)*100</f>
        <v>13.7192118226601</v>
      </c>
      <c r="P24" s="40">
        <f t="shared" ref="P24:P25" si="17">H24/(H24+G24+F24+E24+D24+C24)*100</f>
        <v>12.339901477832512</v>
      </c>
    </row>
    <row r="25" spans="2:16" x14ac:dyDescent="0.25">
      <c r="B25" s="9" t="s">
        <v>85</v>
      </c>
      <c r="C25" s="10">
        <v>26</v>
      </c>
      <c r="D25" s="10">
        <v>305</v>
      </c>
      <c r="E25" s="10">
        <v>499</v>
      </c>
      <c r="F25" s="10">
        <v>288</v>
      </c>
      <c r="G25" s="10">
        <v>256</v>
      </c>
      <c r="H25" s="10">
        <v>154</v>
      </c>
      <c r="J25" s="9" t="s">
        <v>85</v>
      </c>
      <c r="K25" s="40">
        <f t="shared" si="12"/>
        <v>1.7015706806282722</v>
      </c>
      <c r="L25" s="40">
        <f t="shared" si="13"/>
        <v>19.960732984293195</v>
      </c>
      <c r="M25" s="40">
        <f t="shared" si="14"/>
        <v>32.657068062827229</v>
      </c>
      <c r="N25" s="40">
        <f t="shared" si="15"/>
        <v>18.848167539267017</v>
      </c>
      <c r="O25" s="40">
        <f t="shared" si="16"/>
        <v>16.753926701570681</v>
      </c>
      <c r="P25" s="40">
        <f t="shared" si="17"/>
        <v>10.078534031413612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E2" sqref="E2:F2"/>
    </sheetView>
  </sheetViews>
  <sheetFormatPr defaultRowHeight="15" x14ac:dyDescent="0.25"/>
  <cols>
    <col min="1" max="1" width="3.42578125" customWidth="1"/>
    <col min="2" max="2" width="28.28515625" customWidth="1"/>
    <col min="3" max="30" width="8.7109375" customWidth="1"/>
    <col min="31" max="31" width="3.42578125" customWidth="1"/>
    <col min="32" max="32" width="27.7109375" customWidth="1"/>
    <col min="33" max="52" width="8.7109375" customWidth="1"/>
  </cols>
  <sheetData>
    <row r="1" spans="1:60" ht="18" customHeight="1" x14ac:dyDescent="0.25">
      <c r="B1" s="1" t="s">
        <v>66</v>
      </c>
    </row>
    <row r="2" spans="1:60" ht="18" x14ac:dyDescent="0.25">
      <c r="A2" s="31"/>
      <c r="B2" s="1" t="s">
        <v>128</v>
      </c>
      <c r="E2" s="240" t="s">
        <v>133</v>
      </c>
      <c r="F2" s="240"/>
    </row>
    <row r="3" spans="1:60" x14ac:dyDescent="0.25">
      <c r="B3" s="32" t="s">
        <v>69</v>
      </c>
    </row>
    <row r="4" spans="1:60" ht="18" customHeight="1" x14ac:dyDescent="0.25">
      <c r="B4" s="1" t="s">
        <v>119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60" ht="4.5" customHeight="1" x14ac:dyDescent="0.25"/>
    <row r="6" spans="1:60" ht="15" customHeight="1" x14ac:dyDescent="0.25">
      <c r="B6" s="20" t="s">
        <v>63</v>
      </c>
      <c r="AF6" s="2" t="s">
        <v>64</v>
      </c>
    </row>
    <row r="7" spans="1:60" ht="15" customHeight="1" x14ac:dyDescent="0.25">
      <c r="B7" s="253" t="s">
        <v>0</v>
      </c>
      <c r="C7" s="253" t="s">
        <v>98</v>
      </c>
      <c r="D7" s="253"/>
      <c r="E7" s="253"/>
      <c r="F7" s="253"/>
      <c r="G7" s="253"/>
      <c r="H7" s="253"/>
      <c r="I7" s="255"/>
      <c r="J7" s="256" t="s">
        <v>99</v>
      </c>
      <c r="K7" s="253"/>
      <c r="L7" s="253"/>
      <c r="M7" s="253"/>
      <c r="N7" s="253"/>
      <c r="O7" s="253"/>
      <c r="P7" s="257"/>
      <c r="Q7" s="258" t="s">
        <v>100</v>
      </c>
      <c r="R7" s="253"/>
      <c r="S7" s="253"/>
      <c r="T7" s="253"/>
      <c r="U7" s="253"/>
      <c r="V7" s="253"/>
      <c r="W7" s="259"/>
      <c r="X7" s="260" t="s">
        <v>101</v>
      </c>
      <c r="Y7" s="253"/>
      <c r="Z7" s="253"/>
      <c r="AA7" s="253"/>
      <c r="AB7" s="253"/>
      <c r="AC7" s="253"/>
      <c r="AD7" s="253"/>
      <c r="AF7" s="253" t="s">
        <v>0</v>
      </c>
      <c r="AG7" s="261" t="s">
        <v>98</v>
      </c>
      <c r="AH7" s="262"/>
      <c r="AI7" s="262"/>
      <c r="AJ7" s="262"/>
      <c r="AK7" s="262"/>
      <c r="AL7" s="262"/>
      <c r="AM7" s="263"/>
      <c r="AN7" s="260" t="s">
        <v>99</v>
      </c>
      <c r="AO7" s="253"/>
      <c r="AP7" s="253"/>
      <c r="AQ7" s="253"/>
      <c r="AR7" s="253"/>
      <c r="AS7" s="253"/>
      <c r="AT7" s="257"/>
      <c r="AU7" s="258" t="s">
        <v>100</v>
      </c>
      <c r="AV7" s="253"/>
      <c r="AW7" s="253"/>
      <c r="AX7" s="253"/>
      <c r="AY7" s="253"/>
      <c r="AZ7" s="253"/>
      <c r="BA7" s="259"/>
      <c r="BB7" s="260" t="s">
        <v>101</v>
      </c>
      <c r="BC7" s="253"/>
      <c r="BD7" s="253"/>
      <c r="BE7" s="253"/>
      <c r="BF7" s="253"/>
      <c r="BG7" s="253"/>
      <c r="BH7" s="253"/>
    </row>
    <row r="8" spans="1:60" ht="33.75" x14ac:dyDescent="0.25">
      <c r="B8" s="254"/>
      <c r="C8" s="49" t="s">
        <v>102</v>
      </c>
      <c r="D8" s="49" t="s">
        <v>103</v>
      </c>
      <c r="E8" s="49" t="s">
        <v>28</v>
      </c>
      <c r="F8" s="49" t="s">
        <v>104</v>
      </c>
      <c r="G8" s="49" t="s">
        <v>105</v>
      </c>
      <c r="H8" s="49" t="s">
        <v>29</v>
      </c>
      <c r="I8" s="50" t="s">
        <v>30</v>
      </c>
      <c r="J8" s="57" t="s">
        <v>102</v>
      </c>
      <c r="K8" s="49" t="s">
        <v>103</v>
      </c>
      <c r="L8" s="49" t="s">
        <v>28</v>
      </c>
      <c r="M8" s="49" t="s">
        <v>104</v>
      </c>
      <c r="N8" s="49" t="s">
        <v>105</v>
      </c>
      <c r="O8" s="49" t="s">
        <v>29</v>
      </c>
      <c r="P8" s="58" t="s">
        <v>30</v>
      </c>
      <c r="Q8" s="69" t="s">
        <v>102</v>
      </c>
      <c r="R8" s="49" t="s">
        <v>103</v>
      </c>
      <c r="S8" s="49" t="s">
        <v>28</v>
      </c>
      <c r="T8" s="49" t="s">
        <v>104</v>
      </c>
      <c r="U8" s="49" t="s">
        <v>105</v>
      </c>
      <c r="V8" s="49" t="s">
        <v>29</v>
      </c>
      <c r="W8" s="70" t="s">
        <v>30</v>
      </c>
      <c r="X8" s="48" t="s">
        <v>102</v>
      </c>
      <c r="Y8" s="46" t="s">
        <v>103</v>
      </c>
      <c r="Z8" s="46" t="s">
        <v>28</v>
      </c>
      <c r="AA8" s="46" t="s">
        <v>104</v>
      </c>
      <c r="AB8" s="46" t="s">
        <v>105</v>
      </c>
      <c r="AC8" s="46" t="s">
        <v>29</v>
      </c>
      <c r="AD8" s="46" t="s">
        <v>30</v>
      </c>
      <c r="AF8" s="254"/>
      <c r="AG8" s="101" t="s">
        <v>102</v>
      </c>
      <c r="AH8" s="102" t="s">
        <v>103</v>
      </c>
      <c r="AI8" s="102" t="s">
        <v>28</v>
      </c>
      <c r="AJ8" s="102" t="s">
        <v>104</v>
      </c>
      <c r="AK8" s="102" t="s">
        <v>105</v>
      </c>
      <c r="AL8" s="102" t="s">
        <v>29</v>
      </c>
      <c r="AM8" s="103" t="s">
        <v>30</v>
      </c>
      <c r="AN8" s="48" t="s">
        <v>102</v>
      </c>
      <c r="AO8" s="49" t="s">
        <v>103</v>
      </c>
      <c r="AP8" s="49" t="s">
        <v>28</v>
      </c>
      <c r="AQ8" s="49" t="s">
        <v>104</v>
      </c>
      <c r="AR8" s="49" t="s">
        <v>105</v>
      </c>
      <c r="AS8" s="49" t="s">
        <v>29</v>
      </c>
      <c r="AT8" s="58" t="s">
        <v>30</v>
      </c>
      <c r="AU8" s="69" t="s">
        <v>102</v>
      </c>
      <c r="AV8" s="49" t="s">
        <v>103</v>
      </c>
      <c r="AW8" s="49" t="s">
        <v>28</v>
      </c>
      <c r="AX8" s="49" t="s">
        <v>104</v>
      </c>
      <c r="AY8" s="49" t="s">
        <v>105</v>
      </c>
      <c r="AZ8" s="49" t="s">
        <v>29</v>
      </c>
      <c r="BA8" s="70" t="s">
        <v>30</v>
      </c>
      <c r="BB8" s="48" t="s">
        <v>102</v>
      </c>
      <c r="BC8" s="49" t="s">
        <v>103</v>
      </c>
      <c r="BD8" s="49" t="s">
        <v>28</v>
      </c>
      <c r="BE8" s="49" t="s">
        <v>104</v>
      </c>
      <c r="BF8" s="49" t="s">
        <v>105</v>
      </c>
      <c r="BG8" s="49" t="s">
        <v>29</v>
      </c>
      <c r="BH8" s="49" t="s">
        <v>30</v>
      </c>
    </row>
    <row r="9" spans="1:60" x14ac:dyDescent="0.25">
      <c r="B9" s="4" t="s">
        <v>4</v>
      </c>
      <c r="C9" s="5"/>
      <c r="D9" s="5"/>
      <c r="E9" s="5"/>
      <c r="F9" s="5"/>
      <c r="G9" s="5"/>
      <c r="H9" s="5"/>
      <c r="I9" s="51"/>
      <c r="J9" s="59"/>
      <c r="K9" s="5"/>
      <c r="L9" s="5"/>
      <c r="M9" s="5"/>
      <c r="N9" s="5"/>
      <c r="O9" s="5"/>
      <c r="P9" s="60"/>
      <c r="Q9" s="71"/>
      <c r="R9" s="5"/>
      <c r="S9" s="5"/>
      <c r="T9" s="5"/>
      <c r="U9" s="5"/>
      <c r="V9" s="5"/>
      <c r="W9" s="72"/>
      <c r="X9" s="5"/>
      <c r="Y9" s="5"/>
      <c r="Z9" s="5"/>
      <c r="AA9" s="5"/>
      <c r="AB9" s="5"/>
      <c r="AF9" s="4" t="s">
        <v>4</v>
      </c>
      <c r="AG9" s="5"/>
      <c r="AH9" s="5"/>
      <c r="AI9" s="5"/>
      <c r="AJ9" s="5"/>
      <c r="AK9" s="5"/>
      <c r="AL9" s="5"/>
      <c r="AM9" s="51"/>
      <c r="AN9" s="59"/>
      <c r="AO9" s="5"/>
      <c r="AP9" s="5"/>
      <c r="AQ9" s="5"/>
      <c r="AR9" s="5"/>
      <c r="AS9" s="5"/>
      <c r="AT9" s="60"/>
      <c r="AU9" s="71"/>
      <c r="AV9" s="5"/>
      <c r="AW9" s="5"/>
      <c r="AX9" s="5"/>
      <c r="AY9" s="5"/>
      <c r="AZ9" s="5"/>
      <c r="BA9" s="72"/>
      <c r="BB9" s="5"/>
      <c r="BC9" s="5"/>
      <c r="BD9" s="5"/>
      <c r="BE9" s="5"/>
      <c r="BF9" s="5"/>
    </row>
    <row r="10" spans="1:60" x14ac:dyDescent="0.25">
      <c r="B10" s="6" t="s">
        <v>4</v>
      </c>
      <c r="C10" s="7">
        <v>197</v>
      </c>
      <c r="D10" s="7">
        <v>1114</v>
      </c>
      <c r="E10" s="7">
        <v>1672</v>
      </c>
      <c r="F10" s="7">
        <v>833</v>
      </c>
      <c r="G10" s="7">
        <v>386</v>
      </c>
      <c r="H10" s="7">
        <v>322</v>
      </c>
      <c r="I10" s="52">
        <v>409</v>
      </c>
      <c r="J10" s="61">
        <v>178</v>
      </c>
      <c r="K10" s="7">
        <v>828</v>
      </c>
      <c r="L10" s="7">
        <v>1443</v>
      </c>
      <c r="M10" s="7">
        <v>1026</v>
      </c>
      <c r="N10" s="7">
        <v>813</v>
      </c>
      <c r="O10" s="7">
        <v>211</v>
      </c>
      <c r="P10" s="62">
        <v>434</v>
      </c>
      <c r="Q10" s="73">
        <v>52</v>
      </c>
      <c r="R10" s="7">
        <v>389</v>
      </c>
      <c r="S10" s="7">
        <v>2375</v>
      </c>
      <c r="T10" s="7">
        <v>738</v>
      </c>
      <c r="U10" s="7">
        <v>318</v>
      </c>
      <c r="V10" s="7">
        <v>257</v>
      </c>
      <c r="W10" s="74">
        <v>804</v>
      </c>
      <c r="X10" s="29">
        <v>40</v>
      </c>
      <c r="Y10" s="7">
        <v>336</v>
      </c>
      <c r="Z10" s="7">
        <v>2796</v>
      </c>
      <c r="AA10" s="7">
        <v>599</v>
      </c>
      <c r="AB10" s="7">
        <v>198</v>
      </c>
      <c r="AC10" s="7">
        <v>207</v>
      </c>
      <c r="AD10" s="7">
        <v>757</v>
      </c>
      <c r="AF10" s="6" t="s">
        <v>4</v>
      </c>
      <c r="AG10" s="104">
        <f>C10/(C10+D10+E10+F10+G10+H10+I10)*100</f>
        <v>3.9935130752077845</v>
      </c>
      <c r="AH10" s="105">
        <f>D10/(D10+E10+F10+G10+H10+I10+C10)*100</f>
        <v>22.582606932900873</v>
      </c>
      <c r="AI10" s="105">
        <f>E10/(E10+F10+G10+H10+I10+D10+C10)*100</f>
        <v>33.894182039326978</v>
      </c>
      <c r="AJ10" s="105">
        <f>F10/(F10+G10+H10+I10+E10+D10+C10)*100</f>
        <v>16.88627609973647</v>
      </c>
      <c r="AK10" s="105">
        <f>G10/(G10+H10+I10+E10+D10+C10+F10)*100</f>
        <v>7.8248530306101767</v>
      </c>
      <c r="AL10" s="105">
        <f>H10/(H10+I10+C10+F10+E10+D10+G10)*100</f>
        <v>6.5274680721670375</v>
      </c>
      <c r="AM10" s="106">
        <f>I10/(I10+D10+C10+G10+F10+E10+H10)*100</f>
        <v>8.2911007500506795</v>
      </c>
      <c r="AN10" s="104">
        <f>J10/(J10+K10+L10+M10+N10+O10+P10)*100</f>
        <v>3.6083519156699779</v>
      </c>
      <c r="AO10" s="105">
        <f>K10/(K10+L10+M10+N10+O10+P10+J10)*100</f>
        <v>16.784917899858097</v>
      </c>
      <c r="AP10" s="105">
        <f>L10/(L10+M10+N10+O10+P10+K10+J10)*100</f>
        <v>29.251976484897629</v>
      </c>
      <c r="AQ10" s="105">
        <f>M10/(M10+N10+O10+P10+L10+K10+J10)*100</f>
        <v>20.798702615041556</v>
      </c>
      <c r="AR10" s="105">
        <f>N10/(N10+O10+P10+L10+K10+J10+M10)*100</f>
        <v>16.48084330022299</v>
      </c>
      <c r="AS10" s="105">
        <f>O10/(O10+P10+J10+M10+L10+K10+N10)*100</f>
        <v>4.277316034867221</v>
      </c>
      <c r="AT10" s="106">
        <f>P10/(P10+K10+J10+N10+M10+L10+O10)*100</f>
        <v>8.7978917494425293</v>
      </c>
      <c r="AU10" s="104">
        <f>Q10/(Q10+R10+S10+T10+U10+V10+W10)*100</f>
        <v>1.0541252787350497</v>
      </c>
      <c r="AV10" s="105">
        <f>R10/(R10+S10+T10+U10+V10+W10+Q10)*100</f>
        <v>7.885667950537198</v>
      </c>
      <c r="AW10" s="105">
        <f>S10/(S10+T10+U10+V10+W10+R10+Q10)*100</f>
        <v>48.145144942225826</v>
      </c>
      <c r="AX10" s="105">
        <f>T10/(T10+U10+V10+W10+S10+R10+Q10)*100</f>
        <v>14.960470302047435</v>
      </c>
      <c r="AY10" s="105">
        <f>U10/(U10+V10+W10+S10+R10+Q10+T10)*100</f>
        <v>6.4463815122643418</v>
      </c>
      <c r="AZ10" s="105">
        <f>V10/(V10+W10+Q10+T10+S10+R10+U10)*100</f>
        <v>5.2098114737482266</v>
      </c>
      <c r="BA10" s="106">
        <f>W10/(W10+R10+Q10+U10+T10+S10+V10)*100</f>
        <v>16.298398540441923</v>
      </c>
      <c r="BB10" s="104">
        <f>X10/(X10+Y10+Z10+AA10+AB10+AC10+AD10)*100</f>
        <v>0.8108655990269612</v>
      </c>
      <c r="BC10" s="105">
        <f>Y10/(Y10+Z10+AA10+AB10+AC10+AD10+X10)*100</f>
        <v>6.8112710318264744</v>
      </c>
      <c r="BD10" s="105">
        <f>Z10/(Z10+AA10+AB10+AC10+AD10+Y10+X10)*100</f>
        <v>56.679505371984597</v>
      </c>
      <c r="BE10" s="105">
        <f>AA10/(AA10+AB10+AC10+AD10+Z10+Y10+X10)*100</f>
        <v>12.142712345428745</v>
      </c>
      <c r="BF10" s="105">
        <f>AB10/(AB10+AC10+AD10+Z10+Y10+X10+AA10)*100</f>
        <v>4.0137847151834585</v>
      </c>
      <c r="BG10" s="105">
        <f>AC10/(AC10+AD10+X10+AA10+Z10+Y10+AB10)*100</f>
        <v>4.1962294749645244</v>
      </c>
      <c r="BH10" s="116">
        <f>AD10/(AD10+Y10+X10+AB10+AA10+Z10+AC10)*100</f>
        <v>15.345631461585244</v>
      </c>
    </row>
    <row r="11" spans="1:60" x14ac:dyDescent="0.25">
      <c r="B11" s="4" t="s">
        <v>5</v>
      </c>
      <c r="C11" s="8"/>
      <c r="D11" s="8"/>
      <c r="E11" s="8"/>
      <c r="F11" s="8"/>
      <c r="G11" s="8"/>
      <c r="H11" s="8"/>
      <c r="I11" s="53"/>
      <c r="J11" s="63"/>
      <c r="K11" s="8"/>
      <c r="L11" s="8"/>
      <c r="M11" s="8"/>
      <c r="N11" s="8"/>
      <c r="O11" s="8"/>
      <c r="P11" s="64"/>
      <c r="Q11" s="75"/>
      <c r="R11" s="8"/>
      <c r="S11" s="8"/>
      <c r="T11" s="8"/>
      <c r="U11" s="8"/>
      <c r="V11" s="8"/>
      <c r="W11" s="76"/>
      <c r="X11" s="8"/>
      <c r="Y11" s="8"/>
      <c r="Z11" s="8"/>
      <c r="AA11" s="8"/>
      <c r="AB11" s="8"/>
      <c r="AF11" s="4" t="s">
        <v>5</v>
      </c>
      <c r="AG11" s="107"/>
      <c r="AH11" s="108"/>
      <c r="AI11" s="108"/>
      <c r="AJ11" s="108"/>
      <c r="AK11" s="108"/>
      <c r="AL11" s="108"/>
      <c r="AM11" s="109"/>
      <c r="AN11" s="107"/>
      <c r="AO11" s="108"/>
      <c r="AP11" s="108"/>
      <c r="AQ11" s="108"/>
      <c r="AR11" s="108"/>
      <c r="AS11" s="108"/>
      <c r="AT11" s="109"/>
      <c r="AU11" s="107"/>
      <c r="AV11" s="108"/>
      <c r="AW11" s="108"/>
      <c r="AX11" s="108"/>
      <c r="AY11" s="108"/>
      <c r="AZ11" s="108"/>
      <c r="BA11" s="109"/>
      <c r="BB11" s="107"/>
      <c r="BC11" s="108"/>
      <c r="BD11" s="108"/>
      <c r="BE11" s="108"/>
      <c r="BF11" s="108"/>
      <c r="BG11" s="108"/>
      <c r="BH11" s="117"/>
    </row>
    <row r="12" spans="1:60" x14ac:dyDescent="0.25">
      <c r="B12" s="9" t="s">
        <v>6</v>
      </c>
      <c r="C12" s="10">
        <v>37</v>
      </c>
      <c r="D12" s="10">
        <v>187</v>
      </c>
      <c r="E12" s="10">
        <v>312</v>
      </c>
      <c r="F12" s="10">
        <v>150</v>
      </c>
      <c r="G12" s="10">
        <v>88</v>
      </c>
      <c r="H12" s="10">
        <v>72</v>
      </c>
      <c r="I12" s="54">
        <v>107</v>
      </c>
      <c r="J12" s="65">
        <v>28</v>
      </c>
      <c r="K12" s="10">
        <v>125</v>
      </c>
      <c r="L12" s="10">
        <v>296</v>
      </c>
      <c r="M12" s="10">
        <v>177</v>
      </c>
      <c r="N12" s="10">
        <v>149</v>
      </c>
      <c r="O12" s="10">
        <v>60</v>
      </c>
      <c r="P12" s="66">
        <v>118</v>
      </c>
      <c r="Q12" s="77">
        <v>12</v>
      </c>
      <c r="R12" s="10">
        <v>62</v>
      </c>
      <c r="S12" s="10">
        <v>415</v>
      </c>
      <c r="T12" s="10">
        <v>131</v>
      </c>
      <c r="U12" s="10">
        <v>67</v>
      </c>
      <c r="V12" s="10">
        <v>58</v>
      </c>
      <c r="W12" s="78">
        <v>208</v>
      </c>
      <c r="X12" s="30">
        <v>6</v>
      </c>
      <c r="Y12" s="10">
        <v>46</v>
      </c>
      <c r="Z12" s="10">
        <v>521</v>
      </c>
      <c r="AA12" s="10">
        <v>77</v>
      </c>
      <c r="AB12" s="10">
        <v>45</v>
      </c>
      <c r="AC12" s="10">
        <v>48</v>
      </c>
      <c r="AD12" s="10">
        <v>210</v>
      </c>
      <c r="AF12" s="9" t="s">
        <v>6</v>
      </c>
      <c r="AG12" s="110">
        <f t="shared" ref="AG12:AG15" si="0">C12/(C12+D12+E12+F12+G12+H12+I12)*100</f>
        <v>3.8824763903462749</v>
      </c>
      <c r="AH12" s="111">
        <f t="shared" ref="AH12:AH15" si="1">D12/(D12+E12+F12+G12+H12+I12+C12)*100</f>
        <v>19.62224554039874</v>
      </c>
      <c r="AI12" s="111">
        <f t="shared" ref="AI12:AI15" si="2">E12/(E12+F12+G12+H12+I12+D12+C12)*100</f>
        <v>32.738719832109133</v>
      </c>
      <c r="AJ12" s="111">
        <f t="shared" ref="AJ12:AJ15" si="3">F12/(F12+G12+H12+I12+E12+D12+C12)*100</f>
        <v>15.739769150052465</v>
      </c>
      <c r="AK12" s="111">
        <f t="shared" ref="AK12:AK15" si="4">G12/(G12+H12+I12+E12+D12+C12+F12)*100</f>
        <v>9.2339979013641127</v>
      </c>
      <c r="AL12" s="111">
        <f t="shared" ref="AL12:AL15" si="5">H12/(H12+I12+C12+F12+E12+D12+G12)*100</f>
        <v>7.5550891920251839</v>
      </c>
      <c r="AM12" s="112">
        <f t="shared" ref="AM12:AM15" si="6">I12/(I12+D12+C12+G12+F12+E12+H12)*100</f>
        <v>11.227701993704093</v>
      </c>
      <c r="AN12" s="110">
        <f t="shared" ref="AN12:AN15" si="7">J12/(J12+K12+L12+M12+N12+O12+P12)*100</f>
        <v>2.9380902413431267</v>
      </c>
      <c r="AO12" s="111">
        <f t="shared" ref="AO12:AO15" si="8">K12/(K12+L12+M12+N12+O12+P12+J12)*100</f>
        <v>13.116474291710389</v>
      </c>
      <c r="AP12" s="111">
        <f t="shared" ref="AP12:AP15" si="9">L12/(L12+M12+N12+O12+P12+K12+J12)*100</f>
        <v>31.059811122770199</v>
      </c>
      <c r="AQ12" s="111">
        <f t="shared" ref="AQ12:AQ15" si="10">M12/(M12+N12+O12+P12+L12+K12+J12)*100</f>
        <v>18.572927597061909</v>
      </c>
      <c r="AR12" s="111">
        <f t="shared" ref="AR12:AR15" si="11">N12/(N12+O12+P12+L12+K12+J12+M12)*100</f>
        <v>15.634837355718783</v>
      </c>
      <c r="AS12" s="111">
        <f t="shared" ref="AS12:AS15" si="12">O12/(O12+P12+J12+M12+L12+K12+N12)*100</f>
        <v>6.295907660020986</v>
      </c>
      <c r="AT12" s="112">
        <f t="shared" ref="AT12:AT15" si="13">P12/(P12+K12+J12+N12+M12+L12+O12)*100</f>
        <v>12.381951731374606</v>
      </c>
      <c r="AU12" s="110">
        <f t="shared" ref="AU12:AU15" si="14">Q12/(Q12+R12+S12+T12+U12+V12+W12)*100</f>
        <v>1.2591815320041972</v>
      </c>
      <c r="AV12" s="111">
        <f t="shared" ref="AV12:AV15" si="15">R12/(R12+S12+T12+U12+V12+W12+Q12)*100</f>
        <v>6.5057712486883528</v>
      </c>
      <c r="AW12" s="111">
        <f t="shared" ref="AW12:AW15" si="16">S12/(S12+T12+U12+V12+W12+R12+Q12)*100</f>
        <v>43.546694648478493</v>
      </c>
      <c r="AX12" s="111">
        <f t="shared" ref="AX12:AX15" si="17">T12/(T12+U12+V12+W12+S12+R12+Q12)*100</f>
        <v>13.746065057712487</v>
      </c>
      <c r="AY12" s="111">
        <f t="shared" ref="AY12:AY15" si="18">U12/(U12+V12+W12+S12+R12+Q12+T12)*100</f>
        <v>7.0304302203567675</v>
      </c>
      <c r="AZ12" s="111">
        <f t="shared" ref="AZ12:AZ15" si="19">V12/(V12+W12+Q12+T12+S12+R12+U12)*100</f>
        <v>6.0860440713536201</v>
      </c>
      <c r="BA12" s="112">
        <f t="shared" ref="BA12:BA15" si="20">W12/(W12+R12+Q12+U12+T12+S12+V12)*100</f>
        <v>21.825813221406086</v>
      </c>
      <c r="BB12" s="110">
        <f t="shared" ref="BB12:BB15" si="21">X12/(X12+Y12+Z12+AA12+AB12+AC12+AD12)*100</f>
        <v>0.62959076600209862</v>
      </c>
      <c r="BC12" s="111">
        <f t="shared" ref="BC12:BC15" si="22">Y12/(Y12+Z12+AA12+AB12+AC12+AD12+X12)*100</f>
        <v>4.8268625393494222</v>
      </c>
      <c r="BD12" s="111">
        <f t="shared" ref="BD12:BD15" si="23">Z12/(Z12+AA12+AB12+AC12+AD12+Y12+X12)*100</f>
        <v>54.6694648478489</v>
      </c>
      <c r="BE12" s="111">
        <f t="shared" ref="BE12:BE15" si="24">AA12/(AA12+AB12+AC12+AD12+Z12+Y12+X12)*100</f>
        <v>8.0797481636935995</v>
      </c>
      <c r="BF12" s="111">
        <f t="shared" ref="BF12:BF15" si="25">AB12/(AB12+AC12+AD12+Z12+Y12+X12+AA12)*100</f>
        <v>4.7219307450157402</v>
      </c>
      <c r="BG12" s="111">
        <f t="shared" ref="BG12:BG15" si="26">AC12/(AC12+AD12+X12+AA12+Z12+Y12+AB12)*100</f>
        <v>5.036726128016789</v>
      </c>
      <c r="BH12" s="118">
        <f t="shared" ref="BH12:BH15" si="27">AD12/(AD12+Y12+X12+AB12+AA12+Z12+AC12)*100</f>
        <v>22.035676810073451</v>
      </c>
    </row>
    <row r="13" spans="1:60" x14ac:dyDescent="0.25">
      <c r="B13" s="9" t="s">
        <v>7</v>
      </c>
      <c r="C13" s="10">
        <v>57</v>
      </c>
      <c r="D13" s="10">
        <v>348</v>
      </c>
      <c r="E13" s="10">
        <v>600</v>
      </c>
      <c r="F13" s="10">
        <v>324</v>
      </c>
      <c r="G13" s="10">
        <v>149</v>
      </c>
      <c r="H13" s="10">
        <v>126</v>
      </c>
      <c r="I13" s="54">
        <v>144</v>
      </c>
      <c r="J13" s="65">
        <v>43</v>
      </c>
      <c r="K13" s="10">
        <v>283</v>
      </c>
      <c r="L13" s="10">
        <v>518</v>
      </c>
      <c r="M13" s="10">
        <v>374</v>
      </c>
      <c r="N13" s="10">
        <v>307</v>
      </c>
      <c r="O13" s="10">
        <v>79</v>
      </c>
      <c r="P13" s="66">
        <v>144</v>
      </c>
      <c r="Q13" s="77">
        <v>13</v>
      </c>
      <c r="R13" s="10">
        <v>143</v>
      </c>
      <c r="S13" s="10">
        <v>823</v>
      </c>
      <c r="T13" s="10">
        <v>285</v>
      </c>
      <c r="U13" s="10">
        <v>126</v>
      </c>
      <c r="V13" s="10">
        <v>89</v>
      </c>
      <c r="W13" s="78">
        <v>269</v>
      </c>
      <c r="X13" s="30">
        <v>14</v>
      </c>
      <c r="Y13" s="10">
        <v>107</v>
      </c>
      <c r="Z13" s="10">
        <v>989</v>
      </c>
      <c r="AA13" s="10">
        <v>231</v>
      </c>
      <c r="AB13" s="10">
        <v>76</v>
      </c>
      <c r="AC13" s="10">
        <v>73</v>
      </c>
      <c r="AD13" s="10">
        <v>258</v>
      </c>
      <c r="AF13" s="9" t="s">
        <v>7</v>
      </c>
      <c r="AG13" s="110">
        <f t="shared" si="0"/>
        <v>3.2608695652173911</v>
      </c>
      <c r="AH13" s="111">
        <f t="shared" si="1"/>
        <v>19.908466819221967</v>
      </c>
      <c r="AI13" s="111">
        <f t="shared" si="2"/>
        <v>34.324942791762012</v>
      </c>
      <c r="AJ13" s="111">
        <f t="shared" si="3"/>
        <v>18.535469107551489</v>
      </c>
      <c r="AK13" s="111">
        <f t="shared" si="4"/>
        <v>8.5240274599542332</v>
      </c>
      <c r="AL13" s="111">
        <f t="shared" si="5"/>
        <v>7.2082379862700234</v>
      </c>
      <c r="AM13" s="112">
        <f t="shared" si="6"/>
        <v>8.2379862700228834</v>
      </c>
      <c r="AN13" s="110">
        <f t="shared" si="7"/>
        <v>2.4599542334096109</v>
      </c>
      <c r="AO13" s="111">
        <f t="shared" si="8"/>
        <v>16.189931350114417</v>
      </c>
      <c r="AP13" s="111">
        <f t="shared" si="9"/>
        <v>29.633867276887869</v>
      </c>
      <c r="AQ13" s="111">
        <f t="shared" si="10"/>
        <v>21.39588100686499</v>
      </c>
      <c r="AR13" s="111">
        <f t="shared" si="11"/>
        <v>17.562929061784896</v>
      </c>
      <c r="AS13" s="111">
        <f t="shared" si="12"/>
        <v>4.5194508009153322</v>
      </c>
      <c r="AT13" s="112">
        <f t="shared" si="13"/>
        <v>8.2379862700228834</v>
      </c>
      <c r="AU13" s="110">
        <f t="shared" si="14"/>
        <v>0.74370709382151035</v>
      </c>
      <c r="AV13" s="111">
        <f t="shared" si="15"/>
        <v>8.1807780320366135</v>
      </c>
      <c r="AW13" s="111">
        <f t="shared" si="16"/>
        <v>47.082379862700229</v>
      </c>
      <c r="AX13" s="111">
        <f t="shared" si="17"/>
        <v>16.304347826086957</v>
      </c>
      <c r="AY13" s="111">
        <f t="shared" si="18"/>
        <v>7.2082379862700234</v>
      </c>
      <c r="AZ13" s="111">
        <f t="shared" si="19"/>
        <v>5.0915331807780326</v>
      </c>
      <c r="BA13" s="112">
        <f t="shared" si="20"/>
        <v>15.389016018306636</v>
      </c>
      <c r="BB13" s="110">
        <f t="shared" si="21"/>
        <v>0.8009153318077803</v>
      </c>
      <c r="BC13" s="111">
        <f t="shared" si="22"/>
        <v>6.1212814645308917</v>
      </c>
      <c r="BD13" s="111">
        <f t="shared" si="23"/>
        <v>56.578947368421048</v>
      </c>
      <c r="BE13" s="111">
        <f t="shared" si="24"/>
        <v>13.215102974828374</v>
      </c>
      <c r="BF13" s="111">
        <f t="shared" si="25"/>
        <v>4.3478260869565215</v>
      </c>
      <c r="BG13" s="111">
        <f t="shared" si="26"/>
        <v>4.1762013729977117</v>
      </c>
      <c r="BH13" s="118">
        <f t="shared" si="27"/>
        <v>14.759725400457665</v>
      </c>
    </row>
    <row r="14" spans="1:60" x14ac:dyDescent="0.25">
      <c r="B14" s="9" t="s">
        <v>8</v>
      </c>
      <c r="C14" s="10">
        <v>56</v>
      </c>
      <c r="D14" s="10">
        <v>355</v>
      </c>
      <c r="E14" s="10">
        <v>520</v>
      </c>
      <c r="F14" s="10">
        <v>255</v>
      </c>
      <c r="G14" s="10">
        <v>109</v>
      </c>
      <c r="H14" s="10">
        <v>87</v>
      </c>
      <c r="I14" s="54">
        <v>111</v>
      </c>
      <c r="J14" s="65">
        <v>68</v>
      </c>
      <c r="K14" s="10">
        <v>260</v>
      </c>
      <c r="L14" s="10">
        <v>439</v>
      </c>
      <c r="M14" s="10">
        <v>308</v>
      </c>
      <c r="N14" s="10">
        <v>252</v>
      </c>
      <c r="O14" s="10">
        <v>48</v>
      </c>
      <c r="P14" s="66">
        <v>118</v>
      </c>
      <c r="Q14" s="77">
        <v>17</v>
      </c>
      <c r="R14" s="10">
        <v>120</v>
      </c>
      <c r="S14" s="10">
        <v>744</v>
      </c>
      <c r="T14" s="10">
        <v>216</v>
      </c>
      <c r="U14" s="10">
        <v>97</v>
      </c>
      <c r="V14" s="10">
        <v>74</v>
      </c>
      <c r="W14" s="78">
        <v>225</v>
      </c>
      <c r="X14" s="30">
        <v>11</v>
      </c>
      <c r="Y14" s="10">
        <v>112</v>
      </c>
      <c r="Z14" s="10">
        <v>852</v>
      </c>
      <c r="AA14" s="10">
        <v>196</v>
      </c>
      <c r="AB14" s="10">
        <v>59</v>
      </c>
      <c r="AC14" s="10">
        <v>65</v>
      </c>
      <c r="AD14" s="10">
        <v>198</v>
      </c>
      <c r="AF14" s="9" t="s">
        <v>8</v>
      </c>
      <c r="AG14" s="110">
        <f t="shared" si="0"/>
        <v>3.7508372404554589</v>
      </c>
      <c r="AH14" s="111">
        <f t="shared" si="1"/>
        <v>23.77762893503014</v>
      </c>
      <c r="AI14" s="111">
        <f t="shared" si="2"/>
        <v>34.829202947086401</v>
      </c>
      <c r="AJ14" s="111">
        <f t="shared" si="3"/>
        <v>17.07970529135968</v>
      </c>
      <c r="AK14" s="111">
        <f t="shared" si="4"/>
        <v>7.3007367716008034</v>
      </c>
      <c r="AL14" s="111">
        <f t="shared" si="5"/>
        <v>5.8271935699933017</v>
      </c>
      <c r="AM14" s="112">
        <f t="shared" si="6"/>
        <v>7.4346952444742129</v>
      </c>
      <c r="AN14" s="110">
        <f t="shared" si="7"/>
        <v>4.5545880776959136</v>
      </c>
      <c r="AO14" s="111">
        <f t="shared" si="8"/>
        <v>17.4146014735432</v>
      </c>
      <c r="AP14" s="111">
        <f t="shared" si="9"/>
        <v>29.403884795713331</v>
      </c>
      <c r="AQ14" s="111">
        <f t="shared" si="10"/>
        <v>20.629604822505023</v>
      </c>
      <c r="AR14" s="111">
        <f t="shared" si="11"/>
        <v>16.878767582049566</v>
      </c>
      <c r="AS14" s="111">
        <f t="shared" si="12"/>
        <v>3.2150033489618215</v>
      </c>
      <c r="AT14" s="112">
        <f t="shared" si="13"/>
        <v>7.9035498995311455</v>
      </c>
      <c r="AU14" s="110">
        <f t="shared" si="14"/>
        <v>1.1386470194239784</v>
      </c>
      <c r="AV14" s="111">
        <f t="shared" si="15"/>
        <v>8.0375083724045542</v>
      </c>
      <c r="AW14" s="111">
        <f t="shared" si="16"/>
        <v>49.832551908908243</v>
      </c>
      <c r="AX14" s="111">
        <f t="shared" si="17"/>
        <v>14.467515070328199</v>
      </c>
      <c r="AY14" s="111">
        <f t="shared" si="18"/>
        <v>6.4969859343603487</v>
      </c>
      <c r="AZ14" s="111">
        <f t="shared" si="19"/>
        <v>4.9564634963161422</v>
      </c>
      <c r="BA14" s="112">
        <f t="shared" si="20"/>
        <v>15.07032819825854</v>
      </c>
      <c r="BB14" s="110">
        <f t="shared" si="21"/>
        <v>0.73677160080375081</v>
      </c>
      <c r="BC14" s="111">
        <f t="shared" si="22"/>
        <v>7.5016744809109177</v>
      </c>
      <c r="BD14" s="111">
        <f t="shared" si="23"/>
        <v>57.066309444072338</v>
      </c>
      <c r="BE14" s="111">
        <f t="shared" si="24"/>
        <v>13.127930341594105</v>
      </c>
      <c r="BF14" s="111">
        <f t="shared" si="25"/>
        <v>3.9517749497655728</v>
      </c>
      <c r="BG14" s="111">
        <f t="shared" si="26"/>
        <v>4.3536503683858001</v>
      </c>
      <c r="BH14" s="118">
        <f t="shared" si="27"/>
        <v>13.261888814467515</v>
      </c>
    </row>
    <row r="15" spans="1:60" x14ac:dyDescent="0.25">
      <c r="B15" s="9" t="s">
        <v>9</v>
      </c>
      <c r="C15" s="10">
        <v>47</v>
      </c>
      <c r="D15" s="10">
        <v>224</v>
      </c>
      <c r="E15" s="10">
        <v>240</v>
      </c>
      <c r="F15" s="10">
        <v>104</v>
      </c>
      <c r="G15" s="10">
        <v>40</v>
      </c>
      <c r="H15" s="10">
        <v>37</v>
      </c>
      <c r="I15" s="54">
        <v>47</v>
      </c>
      <c r="J15" s="65">
        <v>39</v>
      </c>
      <c r="K15" s="10">
        <v>160</v>
      </c>
      <c r="L15" s="10">
        <v>190</v>
      </c>
      <c r="M15" s="10">
        <v>167</v>
      </c>
      <c r="N15" s="10">
        <v>105</v>
      </c>
      <c r="O15" s="10">
        <v>24</v>
      </c>
      <c r="P15" s="66">
        <v>54</v>
      </c>
      <c r="Q15" s="77">
        <v>10</v>
      </c>
      <c r="R15" s="10">
        <v>64</v>
      </c>
      <c r="S15" s="10">
        <v>393</v>
      </c>
      <c r="T15" s="10">
        <v>106</v>
      </c>
      <c r="U15" s="10">
        <v>28</v>
      </c>
      <c r="V15" s="10">
        <v>36</v>
      </c>
      <c r="W15" s="78">
        <v>102</v>
      </c>
      <c r="X15" s="30">
        <v>9</v>
      </c>
      <c r="Y15" s="10">
        <v>71</v>
      </c>
      <c r="Z15" s="10">
        <v>434</v>
      </c>
      <c r="AA15" s="10">
        <v>95</v>
      </c>
      <c r="AB15" s="10">
        <v>18</v>
      </c>
      <c r="AC15" s="10">
        <v>21</v>
      </c>
      <c r="AD15" s="10">
        <v>91</v>
      </c>
      <c r="AF15" s="9" t="s">
        <v>9</v>
      </c>
      <c r="AG15" s="110">
        <f t="shared" si="0"/>
        <v>6.3599458728010827</v>
      </c>
      <c r="AH15" s="111">
        <f t="shared" si="1"/>
        <v>30.311231393775373</v>
      </c>
      <c r="AI15" s="111">
        <f t="shared" si="2"/>
        <v>32.476319350473617</v>
      </c>
      <c r="AJ15" s="111">
        <f t="shared" si="3"/>
        <v>14.073071718538566</v>
      </c>
      <c r="AK15" s="111">
        <f t="shared" si="4"/>
        <v>5.4127198917456019</v>
      </c>
      <c r="AL15" s="111">
        <f t="shared" si="5"/>
        <v>5.006765899864682</v>
      </c>
      <c r="AM15" s="112">
        <f t="shared" si="6"/>
        <v>6.3599458728010827</v>
      </c>
      <c r="AN15" s="110">
        <f t="shared" si="7"/>
        <v>5.2774018944519625</v>
      </c>
      <c r="AO15" s="111">
        <f t="shared" si="8"/>
        <v>21.650879566982407</v>
      </c>
      <c r="AP15" s="111">
        <f t="shared" si="9"/>
        <v>25.710419485791608</v>
      </c>
      <c r="AQ15" s="111">
        <f t="shared" si="10"/>
        <v>22.598105548037889</v>
      </c>
      <c r="AR15" s="111">
        <f t="shared" si="11"/>
        <v>14.208389715832206</v>
      </c>
      <c r="AS15" s="111">
        <f t="shared" si="12"/>
        <v>3.247631935047361</v>
      </c>
      <c r="AT15" s="112">
        <f t="shared" si="13"/>
        <v>7.3071718538565626</v>
      </c>
      <c r="AU15" s="110">
        <f t="shared" si="14"/>
        <v>1.3531799729364005</v>
      </c>
      <c r="AV15" s="111">
        <f t="shared" si="15"/>
        <v>8.6603518267929633</v>
      </c>
      <c r="AW15" s="111">
        <f t="shared" si="16"/>
        <v>53.179972936400546</v>
      </c>
      <c r="AX15" s="111">
        <f t="shared" si="17"/>
        <v>14.343707713125845</v>
      </c>
      <c r="AY15" s="111">
        <f t="shared" si="18"/>
        <v>3.7889039242219216</v>
      </c>
      <c r="AZ15" s="111">
        <f t="shared" si="19"/>
        <v>4.8714479025710418</v>
      </c>
      <c r="BA15" s="112">
        <f t="shared" si="20"/>
        <v>13.802435723951287</v>
      </c>
      <c r="BB15" s="110">
        <f t="shared" si="21"/>
        <v>1.2178619756427604</v>
      </c>
      <c r="BC15" s="111">
        <f t="shared" si="22"/>
        <v>9.6075778078484433</v>
      </c>
      <c r="BD15" s="111">
        <f t="shared" si="23"/>
        <v>58.728010825439782</v>
      </c>
      <c r="BE15" s="111">
        <f t="shared" si="24"/>
        <v>12.855209742895804</v>
      </c>
      <c r="BF15" s="111">
        <f t="shared" si="25"/>
        <v>2.4357239512855209</v>
      </c>
      <c r="BG15" s="111">
        <f t="shared" si="26"/>
        <v>2.8416779431664412</v>
      </c>
      <c r="BH15" s="118">
        <f t="shared" si="27"/>
        <v>12.313937753721245</v>
      </c>
    </row>
    <row r="16" spans="1:60" x14ac:dyDescent="0.25">
      <c r="B16" s="4" t="s">
        <v>53</v>
      </c>
      <c r="C16" s="8"/>
      <c r="D16" s="8"/>
      <c r="E16" s="8"/>
      <c r="F16" s="8"/>
      <c r="G16" s="8"/>
      <c r="H16" s="8"/>
      <c r="I16" s="53"/>
      <c r="J16" s="63"/>
      <c r="K16" s="8"/>
      <c r="L16" s="8"/>
      <c r="M16" s="8"/>
      <c r="N16" s="8"/>
      <c r="O16" s="8"/>
      <c r="P16" s="64"/>
      <c r="Q16" s="75"/>
      <c r="R16" s="8"/>
      <c r="S16" s="8"/>
      <c r="T16" s="8"/>
      <c r="U16" s="8"/>
      <c r="V16" s="8"/>
      <c r="W16" s="76"/>
      <c r="X16" s="8"/>
      <c r="Y16" s="8"/>
      <c r="Z16" s="8"/>
      <c r="AA16" s="8"/>
      <c r="AB16" s="8"/>
      <c r="AF16" s="4" t="s">
        <v>53</v>
      </c>
      <c r="AG16" s="107"/>
      <c r="AH16" s="108"/>
      <c r="AI16" s="108"/>
      <c r="AJ16" s="108"/>
      <c r="AK16" s="108"/>
      <c r="AL16" s="108"/>
      <c r="AM16" s="109"/>
      <c r="AN16" s="107"/>
      <c r="AO16" s="108"/>
      <c r="AP16" s="108"/>
      <c r="AQ16" s="108"/>
      <c r="AR16" s="108"/>
      <c r="AS16" s="108"/>
      <c r="AT16" s="109"/>
      <c r="AU16" s="107"/>
      <c r="AV16" s="108"/>
      <c r="AW16" s="108"/>
      <c r="AX16" s="108"/>
      <c r="AY16" s="108"/>
      <c r="AZ16" s="108"/>
      <c r="BA16" s="109"/>
      <c r="BB16" s="107"/>
      <c r="BC16" s="108"/>
      <c r="BD16" s="108"/>
      <c r="BE16" s="108"/>
      <c r="BF16" s="108"/>
      <c r="BG16" s="108"/>
      <c r="BH16" s="117"/>
    </row>
    <row r="17" spans="2:60" x14ac:dyDescent="0.25">
      <c r="B17" s="9" t="s">
        <v>46</v>
      </c>
      <c r="C17" s="10">
        <v>46</v>
      </c>
      <c r="D17" s="10">
        <v>316</v>
      </c>
      <c r="E17" s="10">
        <v>552</v>
      </c>
      <c r="F17" s="10">
        <v>296</v>
      </c>
      <c r="G17" s="10">
        <v>73</v>
      </c>
      <c r="H17" s="10">
        <v>93</v>
      </c>
      <c r="I17" s="54">
        <v>104</v>
      </c>
      <c r="J17" s="65">
        <v>70</v>
      </c>
      <c r="K17" s="10">
        <v>258</v>
      </c>
      <c r="L17" s="10">
        <v>368</v>
      </c>
      <c r="M17" s="10">
        <v>371</v>
      </c>
      <c r="N17" s="10">
        <v>301</v>
      </c>
      <c r="O17" s="10">
        <v>38</v>
      </c>
      <c r="P17" s="66">
        <v>74</v>
      </c>
      <c r="Q17" s="77">
        <v>23</v>
      </c>
      <c r="R17" s="10">
        <v>130</v>
      </c>
      <c r="S17" s="10">
        <v>716</v>
      </c>
      <c r="T17" s="10">
        <v>299</v>
      </c>
      <c r="U17" s="10">
        <v>101</v>
      </c>
      <c r="V17" s="10">
        <v>63</v>
      </c>
      <c r="W17" s="78">
        <v>148</v>
      </c>
      <c r="X17" s="30">
        <v>13</v>
      </c>
      <c r="Y17" s="10">
        <v>99</v>
      </c>
      <c r="Z17" s="10">
        <v>865</v>
      </c>
      <c r="AA17" s="10">
        <v>236</v>
      </c>
      <c r="AB17" s="10">
        <v>60</v>
      </c>
      <c r="AC17" s="10">
        <v>48</v>
      </c>
      <c r="AD17" s="10">
        <v>159</v>
      </c>
      <c r="AF17" s="9" t="s">
        <v>46</v>
      </c>
      <c r="AG17" s="110">
        <f t="shared" ref="AG17:AG23" si="28">C17/(C17+D17+E17+F17+G17+H17+I17)*100</f>
        <v>3.1081081081081083</v>
      </c>
      <c r="AH17" s="111">
        <f t="shared" ref="AH17:AH23" si="29">D17/(D17+E17+F17+G17+H17+I17+C17)*100</f>
        <v>21.351351351351351</v>
      </c>
      <c r="AI17" s="111">
        <f t="shared" ref="AI17:AI23" si="30">E17/(E17+F17+G17+H17+I17+D17+C17)*100</f>
        <v>37.297297297297298</v>
      </c>
      <c r="AJ17" s="111">
        <f t="shared" ref="AJ17:AJ23" si="31">F17/(F17+G17+H17+I17+E17+D17+C17)*100</f>
        <v>20</v>
      </c>
      <c r="AK17" s="111">
        <f t="shared" ref="AK17:AK23" si="32">G17/(G17+H17+I17+E17+D17+C17+F17)*100</f>
        <v>4.9324324324324325</v>
      </c>
      <c r="AL17" s="111">
        <f t="shared" ref="AL17:AL23" si="33">H17/(H17+I17+C17+F17+E17+D17+G17)*100</f>
        <v>6.2837837837837833</v>
      </c>
      <c r="AM17" s="112">
        <f t="shared" ref="AM17:AM23" si="34">I17/(I17+D17+C17+G17+F17+E17+H17)*100</f>
        <v>7.0270270270270272</v>
      </c>
      <c r="AN17" s="110">
        <f t="shared" ref="AN17:AN23" si="35">J17/(J17+K17+L17+M17+N17+O17+P17)*100</f>
        <v>4.7297297297297298</v>
      </c>
      <c r="AO17" s="111">
        <f t="shared" ref="AO17:AO23" si="36">K17/(K17+L17+M17+N17+O17+P17+J17)*100</f>
        <v>17.432432432432432</v>
      </c>
      <c r="AP17" s="111">
        <f t="shared" ref="AP17:AP23" si="37">L17/(L17+M17+N17+O17+P17+K17+J17)*100</f>
        <v>24.864864864864867</v>
      </c>
      <c r="AQ17" s="111">
        <f t="shared" ref="AQ17:AQ23" si="38">M17/(M17+N17+O17+P17+L17+K17+J17)*100</f>
        <v>25.067567567567568</v>
      </c>
      <c r="AR17" s="111">
        <f t="shared" ref="AR17:AR23" si="39">N17/(N17+O17+P17+L17+K17+J17+M17)*100</f>
        <v>20.337837837837839</v>
      </c>
      <c r="AS17" s="111">
        <f t="shared" ref="AS17:AS23" si="40">O17/(O17+P17+J17+M17+L17+K17+N17)*100</f>
        <v>2.5675675675675675</v>
      </c>
      <c r="AT17" s="112">
        <f t="shared" ref="AT17:AT23" si="41">P17/(P17+K17+J17+N17+M17+L17+O17)*100</f>
        <v>5</v>
      </c>
      <c r="AU17" s="110">
        <f t="shared" ref="AU17:AU23" si="42">Q17/(Q17+R17+S17+T17+U17+V17+W17)*100</f>
        <v>1.5540540540540542</v>
      </c>
      <c r="AV17" s="111">
        <f t="shared" ref="AV17:AV23" si="43">R17/(R17+S17+T17+U17+V17+W17+Q17)*100</f>
        <v>8.7837837837837842</v>
      </c>
      <c r="AW17" s="111">
        <f t="shared" ref="AW17:AW23" si="44">S17/(S17+T17+U17+V17+W17+R17+Q17)*100</f>
        <v>48.378378378378379</v>
      </c>
      <c r="AX17" s="111">
        <f t="shared" ref="AX17:AX23" si="45">T17/(T17+U17+V17+W17+S17+R17+Q17)*100</f>
        <v>20.202702702702702</v>
      </c>
      <c r="AY17" s="111">
        <f t="shared" ref="AY17:AY23" si="46">U17/(U17+V17+W17+S17+R17+Q17+T17)*100</f>
        <v>6.8243243243243237</v>
      </c>
      <c r="AZ17" s="111">
        <f t="shared" ref="AZ17:AZ23" si="47">V17/(V17+W17+Q17+T17+S17+R17+U17)*100</f>
        <v>4.256756756756757</v>
      </c>
      <c r="BA17" s="112">
        <f t="shared" ref="BA17:BA23" si="48">W17/(W17+R17+Q17+U17+T17+S17+V17)*100</f>
        <v>10</v>
      </c>
      <c r="BB17" s="110">
        <f t="shared" ref="BB17:BB23" si="49">X17/(X17+Y17+Z17+AA17+AB17+AC17+AD17)*100</f>
        <v>0.8783783783783784</v>
      </c>
      <c r="BC17" s="111">
        <f t="shared" ref="BC17:BC23" si="50">Y17/(Y17+Z17+AA17+AB17+AC17+AD17+X17)*100</f>
        <v>6.6891891891891886</v>
      </c>
      <c r="BD17" s="111">
        <f t="shared" ref="BD17:BD23" si="51">Z17/(Z17+AA17+AB17+AC17+AD17+Y17+X17)*100</f>
        <v>58.445945945945944</v>
      </c>
      <c r="BE17" s="111">
        <f t="shared" ref="BE17:BE23" si="52">AA17/(AA17+AB17+AC17+AD17+Z17+Y17+X17)*100</f>
        <v>15.945945945945947</v>
      </c>
      <c r="BF17" s="111">
        <f t="shared" ref="BF17:BF23" si="53">AB17/(AB17+AC17+AD17+Z17+Y17+X17+AA17)*100</f>
        <v>4.0540540540540544</v>
      </c>
      <c r="BG17" s="111">
        <f t="shared" ref="BG17:BG23" si="54">AC17/(AC17+AD17+X17+AA17+Z17+Y17+AB17)*100</f>
        <v>3.2432432432432434</v>
      </c>
      <c r="BH17" s="118">
        <f t="shared" ref="BH17:BH23" si="55">AD17/(AD17+Y17+X17+AB17+AA17+Z17+AC17)*100</f>
        <v>10.743243243243244</v>
      </c>
    </row>
    <row r="18" spans="2:60" x14ac:dyDescent="0.25">
      <c r="B18" s="9" t="s">
        <v>47</v>
      </c>
      <c r="C18" s="10">
        <v>17</v>
      </c>
      <c r="D18" s="10">
        <v>98</v>
      </c>
      <c r="E18" s="10">
        <v>199</v>
      </c>
      <c r="F18" s="10">
        <v>86</v>
      </c>
      <c r="G18" s="10">
        <v>38</v>
      </c>
      <c r="H18" s="10">
        <v>29</v>
      </c>
      <c r="I18" s="54">
        <v>46</v>
      </c>
      <c r="J18" s="65">
        <v>7</v>
      </c>
      <c r="K18" s="10">
        <v>40</v>
      </c>
      <c r="L18" s="10">
        <v>218</v>
      </c>
      <c r="M18" s="10">
        <v>100</v>
      </c>
      <c r="N18" s="10">
        <v>57</v>
      </c>
      <c r="O18" s="10">
        <v>23</v>
      </c>
      <c r="P18" s="66">
        <v>68</v>
      </c>
      <c r="Q18" s="77">
        <v>2</v>
      </c>
      <c r="R18" s="10">
        <v>31</v>
      </c>
      <c r="S18" s="10">
        <v>242</v>
      </c>
      <c r="T18" s="10">
        <v>87</v>
      </c>
      <c r="U18" s="10">
        <v>22</v>
      </c>
      <c r="V18" s="10">
        <v>26</v>
      </c>
      <c r="W18" s="78">
        <v>103</v>
      </c>
      <c r="X18" s="30">
        <v>5</v>
      </c>
      <c r="Y18" s="10">
        <v>33</v>
      </c>
      <c r="Z18" s="10">
        <v>308</v>
      </c>
      <c r="AA18" s="10">
        <v>60</v>
      </c>
      <c r="AB18" s="10">
        <v>13</v>
      </c>
      <c r="AC18" s="10">
        <v>24</v>
      </c>
      <c r="AD18" s="10">
        <v>70</v>
      </c>
      <c r="AF18" s="9" t="s">
        <v>47</v>
      </c>
      <c r="AG18" s="110">
        <f t="shared" si="28"/>
        <v>3.3138401559454191</v>
      </c>
      <c r="AH18" s="111">
        <f t="shared" si="29"/>
        <v>19.103313840155945</v>
      </c>
      <c r="AI18" s="111">
        <f t="shared" si="30"/>
        <v>38.791423001949319</v>
      </c>
      <c r="AJ18" s="111">
        <f t="shared" si="31"/>
        <v>16.764132553606238</v>
      </c>
      <c r="AK18" s="111">
        <f t="shared" si="32"/>
        <v>7.4074074074074066</v>
      </c>
      <c r="AL18" s="111">
        <f t="shared" si="33"/>
        <v>5.6530214424951266</v>
      </c>
      <c r="AM18" s="112">
        <f t="shared" si="34"/>
        <v>8.9668615984405449</v>
      </c>
      <c r="AN18" s="110">
        <f t="shared" si="35"/>
        <v>1.364522417153996</v>
      </c>
      <c r="AO18" s="111">
        <f t="shared" si="36"/>
        <v>7.7972709551656916</v>
      </c>
      <c r="AP18" s="111">
        <f t="shared" si="37"/>
        <v>42.495126705653021</v>
      </c>
      <c r="AQ18" s="111">
        <f t="shared" si="38"/>
        <v>19.49317738791423</v>
      </c>
      <c r="AR18" s="111">
        <f t="shared" si="39"/>
        <v>11.111111111111111</v>
      </c>
      <c r="AS18" s="111">
        <f t="shared" si="40"/>
        <v>4.4834307992202724</v>
      </c>
      <c r="AT18" s="112">
        <f t="shared" si="41"/>
        <v>13.255360623781677</v>
      </c>
      <c r="AU18" s="110">
        <f t="shared" si="42"/>
        <v>0.38986354775828458</v>
      </c>
      <c r="AV18" s="111">
        <f t="shared" si="43"/>
        <v>6.0428849902534107</v>
      </c>
      <c r="AW18" s="111">
        <f t="shared" si="44"/>
        <v>47.173489278752434</v>
      </c>
      <c r="AX18" s="111">
        <f t="shared" si="45"/>
        <v>16.959064327485379</v>
      </c>
      <c r="AY18" s="111">
        <f t="shared" si="46"/>
        <v>4.2884990253411299</v>
      </c>
      <c r="AZ18" s="111">
        <f t="shared" si="47"/>
        <v>5.0682261208577</v>
      </c>
      <c r="BA18" s="112">
        <f t="shared" si="48"/>
        <v>20.077972709551656</v>
      </c>
      <c r="BB18" s="110">
        <f t="shared" si="49"/>
        <v>0.97465886939571145</v>
      </c>
      <c r="BC18" s="111">
        <f t="shared" si="50"/>
        <v>6.4327485380116958</v>
      </c>
      <c r="BD18" s="111">
        <f t="shared" si="51"/>
        <v>60.038986354775822</v>
      </c>
      <c r="BE18" s="111">
        <f t="shared" si="52"/>
        <v>11.695906432748536</v>
      </c>
      <c r="BF18" s="111">
        <f t="shared" si="53"/>
        <v>2.53411306042885</v>
      </c>
      <c r="BG18" s="111">
        <f t="shared" si="54"/>
        <v>4.6783625730994149</v>
      </c>
      <c r="BH18" s="118">
        <f t="shared" si="55"/>
        <v>13.64522417153996</v>
      </c>
    </row>
    <row r="19" spans="2:60" x14ac:dyDescent="0.25">
      <c r="B19" s="9" t="s">
        <v>48</v>
      </c>
      <c r="C19" s="10">
        <v>66</v>
      </c>
      <c r="D19" s="10">
        <v>459</v>
      </c>
      <c r="E19" s="10">
        <v>445</v>
      </c>
      <c r="F19" s="10">
        <v>237</v>
      </c>
      <c r="G19" s="10">
        <v>100</v>
      </c>
      <c r="H19" s="10">
        <v>88</v>
      </c>
      <c r="I19" s="54">
        <v>115</v>
      </c>
      <c r="J19" s="65">
        <v>57</v>
      </c>
      <c r="K19" s="10">
        <v>339</v>
      </c>
      <c r="L19" s="10">
        <v>452</v>
      </c>
      <c r="M19" s="10">
        <v>304</v>
      </c>
      <c r="N19" s="10">
        <v>183</v>
      </c>
      <c r="O19" s="10">
        <v>67</v>
      </c>
      <c r="P19" s="66">
        <v>108</v>
      </c>
      <c r="Q19" s="77">
        <v>16</v>
      </c>
      <c r="R19" s="10">
        <v>145</v>
      </c>
      <c r="S19" s="10">
        <v>786</v>
      </c>
      <c r="T19" s="10">
        <v>199</v>
      </c>
      <c r="U19" s="10">
        <v>96</v>
      </c>
      <c r="V19" s="10">
        <v>67</v>
      </c>
      <c r="W19" s="78">
        <v>201</v>
      </c>
      <c r="X19" s="30">
        <v>11</v>
      </c>
      <c r="Y19" s="10">
        <v>128</v>
      </c>
      <c r="Z19" s="10">
        <v>887</v>
      </c>
      <c r="AA19" s="10">
        <v>155</v>
      </c>
      <c r="AB19" s="10">
        <v>54</v>
      </c>
      <c r="AC19" s="10">
        <v>48</v>
      </c>
      <c r="AD19" s="10">
        <v>227</v>
      </c>
      <c r="AF19" s="9" t="s">
        <v>48</v>
      </c>
      <c r="AG19" s="110">
        <f t="shared" si="28"/>
        <v>4.370860927152318</v>
      </c>
      <c r="AH19" s="111">
        <f t="shared" si="29"/>
        <v>30.397350993377479</v>
      </c>
      <c r="AI19" s="111">
        <f t="shared" si="30"/>
        <v>29.47019867549669</v>
      </c>
      <c r="AJ19" s="111">
        <f t="shared" si="31"/>
        <v>15.695364238410598</v>
      </c>
      <c r="AK19" s="111">
        <f t="shared" si="32"/>
        <v>6.6225165562913908</v>
      </c>
      <c r="AL19" s="111">
        <f t="shared" si="33"/>
        <v>5.8278145695364243</v>
      </c>
      <c r="AM19" s="112">
        <f t="shared" si="34"/>
        <v>7.6158940397350996</v>
      </c>
      <c r="AN19" s="110">
        <f t="shared" si="35"/>
        <v>3.7748344370860929</v>
      </c>
      <c r="AO19" s="111">
        <f t="shared" si="36"/>
        <v>22.450331125827812</v>
      </c>
      <c r="AP19" s="111">
        <f t="shared" si="37"/>
        <v>29.933774834437088</v>
      </c>
      <c r="AQ19" s="111">
        <f t="shared" si="38"/>
        <v>20.132450331125828</v>
      </c>
      <c r="AR19" s="111">
        <f t="shared" si="39"/>
        <v>12.119205298013245</v>
      </c>
      <c r="AS19" s="111">
        <f t="shared" si="40"/>
        <v>4.4370860927152318</v>
      </c>
      <c r="AT19" s="112">
        <f t="shared" si="41"/>
        <v>7.1523178807947021</v>
      </c>
      <c r="AU19" s="110">
        <f t="shared" si="42"/>
        <v>1.0596026490066226</v>
      </c>
      <c r="AV19" s="111">
        <f t="shared" si="43"/>
        <v>9.6026490066225172</v>
      </c>
      <c r="AW19" s="111">
        <f t="shared" si="44"/>
        <v>52.05298013245033</v>
      </c>
      <c r="AX19" s="111">
        <f t="shared" si="45"/>
        <v>13.17880794701987</v>
      </c>
      <c r="AY19" s="111">
        <f t="shared" si="46"/>
        <v>6.3576158940397347</v>
      </c>
      <c r="AZ19" s="111">
        <f t="shared" si="47"/>
        <v>4.4370860927152318</v>
      </c>
      <c r="BA19" s="112">
        <f t="shared" si="48"/>
        <v>13.311258278145695</v>
      </c>
      <c r="BB19" s="110">
        <f t="shared" si="49"/>
        <v>0.72847682119205304</v>
      </c>
      <c r="BC19" s="111">
        <f t="shared" si="50"/>
        <v>8.4768211920529808</v>
      </c>
      <c r="BD19" s="111">
        <f t="shared" si="51"/>
        <v>58.741721854304643</v>
      </c>
      <c r="BE19" s="111">
        <f t="shared" si="52"/>
        <v>10.264900662251655</v>
      </c>
      <c r="BF19" s="111">
        <f t="shared" si="53"/>
        <v>3.576158940397351</v>
      </c>
      <c r="BG19" s="111">
        <f t="shared" si="54"/>
        <v>3.1788079470198674</v>
      </c>
      <c r="BH19" s="118">
        <f t="shared" si="55"/>
        <v>15.033112582781458</v>
      </c>
    </row>
    <row r="20" spans="2:60" x14ac:dyDescent="0.25">
      <c r="B20" s="9" t="s">
        <v>49</v>
      </c>
      <c r="C20" s="10">
        <v>12</v>
      </c>
      <c r="D20" s="10">
        <v>34</v>
      </c>
      <c r="E20" s="10">
        <v>56</v>
      </c>
      <c r="F20" s="10">
        <v>31</v>
      </c>
      <c r="G20" s="10">
        <v>9</v>
      </c>
      <c r="H20" s="10">
        <v>15</v>
      </c>
      <c r="I20" s="54">
        <v>13</v>
      </c>
      <c r="J20" s="65">
        <v>8</v>
      </c>
      <c r="K20" s="10">
        <v>34</v>
      </c>
      <c r="L20" s="10">
        <v>49</v>
      </c>
      <c r="M20" s="10">
        <v>32</v>
      </c>
      <c r="N20" s="10">
        <v>23</v>
      </c>
      <c r="O20" s="10">
        <v>6</v>
      </c>
      <c r="P20" s="66">
        <v>18</v>
      </c>
      <c r="Q20" s="77">
        <v>2</v>
      </c>
      <c r="R20" s="10">
        <v>15</v>
      </c>
      <c r="S20" s="10">
        <v>74</v>
      </c>
      <c r="T20" s="10">
        <v>20</v>
      </c>
      <c r="U20" s="10">
        <v>9</v>
      </c>
      <c r="V20" s="10">
        <v>16</v>
      </c>
      <c r="W20" s="78">
        <v>34</v>
      </c>
      <c r="X20" s="30">
        <v>1</v>
      </c>
      <c r="Y20" s="10">
        <v>13</v>
      </c>
      <c r="Z20" s="10">
        <v>91</v>
      </c>
      <c r="AA20" s="10">
        <v>22</v>
      </c>
      <c r="AB20" s="10">
        <v>3</v>
      </c>
      <c r="AC20" s="10">
        <v>15</v>
      </c>
      <c r="AD20" s="10">
        <v>25</v>
      </c>
      <c r="AF20" s="9" t="s">
        <v>49</v>
      </c>
      <c r="AG20" s="110">
        <f t="shared" si="28"/>
        <v>7.0588235294117645</v>
      </c>
      <c r="AH20" s="111">
        <f t="shared" si="29"/>
        <v>20</v>
      </c>
      <c r="AI20" s="111">
        <f t="shared" si="30"/>
        <v>32.941176470588232</v>
      </c>
      <c r="AJ20" s="111">
        <f t="shared" si="31"/>
        <v>18.235294117647058</v>
      </c>
      <c r="AK20" s="111">
        <f t="shared" si="32"/>
        <v>5.2941176470588234</v>
      </c>
      <c r="AL20" s="111">
        <f t="shared" si="33"/>
        <v>8.8235294117647065</v>
      </c>
      <c r="AM20" s="112">
        <f t="shared" si="34"/>
        <v>7.6470588235294121</v>
      </c>
      <c r="AN20" s="110">
        <f t="shared" si="35"/>
        <v>4.7058823529411766</v>
      </c>
      <c r="AO20" s="111">
        <f t="shared" si="36"/>
        <v>20</v>
      </c>
      <c r="AP20" s="111">
        <f t="shared" si="37"/>
        <v>28.823529411764703</v>
      </c>
      <c r="AQ20" s="111">
        <f t="shared" si="38"/>
        <v>18.823529411764707</v>
      </c>
      <c r="AR20" s="111">
        <f t="shared" si="39"/>
        <v>13.529411764705882</v>
      </c>
      <c r="AS20" s="111">
        <f t="shared" si="40"/>
        <v>3.5294117647058822</v>
      </c>
      <c r="AT20" s="112">
        <f t="shared" si="41"/>
        <v>10.588235294117647</v>
      </c>
      <c r="AU20" s="110">
        <f t="shared" si="42"/>
        <v>1.1764705882352942</v>
      </c>
      <c r="AV20" s="111">
        <f t="shared" si="43"/>
        <v>8.8235294117647065</v>
      </c>
      <c r="AW20" s="111">
        <f t="shared" si="44"/>
        <v>43.529411764705884</v>
      </c>
      <c r="AX20" s="111">
        <f t="shared" si="45"/>
        <v>11.76470588235294</v>
      </c>
      <c r="AY20" s="111">
        <f t="shared" si="46"/>
        <v>5.2941176470588234</v>
      </c>
      <c r="AZ20" s="111">
        <f t="shared" si="47"/>
        <v>9.4117647058823533</v>
      </c>
      <c r="BA20" s="112">
        <f t="shared" si="48"/>
        <v>20</v>
      </c>
      <c r="BB20" s="110">
        <f t="shared" si="49"/>
        <v>0.58823529411764708</v>
      </c>
      <c r="BC20" s="111">
        <f t="shared" si="50"/>
        <v>7.6470588235294121</v>
      </c>
      <c r="BD20" s="111">
        <f t="shared" si="51"/>
        <v>53.529411764705884</v>
      </c>
      <c r="BE20" s="111">
        <f t="shared" si="52"/>
        <v>12.941176470588237</v>
      </c>
      <c r="BF20" s="111">
        <f t="shared" si="53"/>
        <v>1.7647058823529411</v>
      </c>
      <c r="BG20" s="111">
        <f t="shared" si="54"/>
        <v>8.8235294117647065</v>
      </c>
      <c r="BH20" s="118">
        <f t="shared" si="55"/>
        <v>14.705882352941178</v>
      </c>
    </row>
    <row r="21" spans="2:60" x14ac:dyDescent="0.25">
      <c r="B21" s="9" t="s">
        <v>50</v>
      </c>
      <c r="C21" s="10">
        <v>28</v>
      </c>
      <c r="D21" s="10">
        <v>41</v>
      </c>
      <c r="E21" s="10">
        <v>67</v>
      </c>
      <c r="F21" s="10">
        <v>34</v>
      </c>
      <c r="G21" s="10">
        <v>58</v>
      </c>
      <c r="H21" s="10">
        <v>24</v>
      </c>
      <c r="I21" s="54">
        <v>43</v>
      </c>
      <c r="J21" s="65">
        <v>17</v>
      </c>
      <c r="K21" s="10">
        <v>36</v>
      </c>
      <c r="L21" s="10">
        <v>63</v>
      </c>
      <c r="M21" s="10">
        <v>34</v>
      </c>
      <c r="N21" s="10">
        <v>70</v>
      </c>
      <c r="O21" s="10">
        <v>24</v>
      </c>
      <c r="P21" s="66">
        <v>51</v>
      </c>
      <c r="Q21" s="77">
        <v>3</v>
      </c>
      <c r="R21" s="10">
        <v>23</v>
      </c>
      <c r="S21" s="10">
        <v>117</v>
      </c>
      <c r="T21" s="10">
        <v>26</v>
      </c>
      <c r="U21" s="10">
        <v>28</v>
      </c>
      <c r="V21" s="10">
        <v>26</v>
      </c>
      <c r="W21" s="78">
        <v>72</v>
      </c>
      <c r="X21" s="30">
        <v>5</v>
      </c>
      <c r="Y21" s="10">
        <v>22</v>
      </c>
      <c r="Z21" s="10">
        <v>121</v>
      </c>
      <c r="AA21" s="10">
        <v>29</v>
      </c>
      <c r="AB21" s="10">
        <v>27</v>
      </c>
      <c r="AC21" s="10">
        <v>22</v>
      </c>
      <c r="AD21" s="10">
        <v>69</v>
      </c>
      <c r="AF21" s="9" t="s">
        <v>50</v>
      </c>
      <c r="AG21" s="110">
        <f t="shared" si="28"/>
        <v>9.4915254237288131</v>
      </c>
      <c r="AH21" s="111">
        <f t="shared" si="29"/>
        <v>13.898305084745763</v>
      </c>
      <c r="AI21" s="111">
        <f t="shared" si="30"/>
        <v>22.711864406779661</v>
      </c>
      <c r="AJ21" s="111">
        <f t="shared" si="31"/>
        <v>11.525423728813559</v>
      </c>
      <c r="AK21" s="111">
        <f t="shared" si="32"/>
        <v>19.661016949152543</v>
      </c>
      <c r="AL21" s="111">
        <f t="shared" si="33"/>
        <v>8.1355932203389827</v>
      </c>
      <c r="AM21" s="112">
        <f t="shared" si="34"/>
        <v>14.576271186440678</v>
      </c>
      <c r="AN21" s="110">
        <f t="shared" si="35"/>
        <v>5.7627118644067794</v>
      </c>
      <c r="AO21" s="111">
        <f t="shared" si="36"/>
        <v>12.203389830508476</v>
      </c>
      <c r="AP21" s="111">
        <f t="shared" si="37"/>
        <v>21.35593220338983</v>
      </c>
      <c r="AQ21" s="111">
        <f t="shared" si="38"/>
        <v>11.525423728813559</v>
      </c>
      <c r="AR21" s="111">
        <f t="shared" si="39"/>
        <v>23.728813559322035</v>
      </c>
      <c r="AS21" s="111">
        <f t="shared" si="40"/>
        <v>8.1355932203389827</v>
      </c>
      <c r="AT21" s="112">
        <f t="shared" si="41"/>
        <v>17.288135593220339</v>
      </c>
      <c r="AU21" s="110">
        <f t="shared" si="42"/>
        <v>1.0169491525423728</v>
      </c>
      <c r="AV21" s="111">
        <f t="shared" si="43"/>
        <v>7.796610169491526</v>
      </c>
      <c r="AW21" s="111">
        <f t="shared" si="44"/>
        <v>39.661016949152547</v>
      </c>
      <c r="AX21" s="111">
        <f t="shared" si="45"/>
        <v>8.8135593220338979</v>
      </c>
      <c r="AY21" s="111">
        <f t="shared" si="46"/>
        <v>9.4915254237288131</v>
      </c>
      <c r="AZ21" s="111">
        <f t="shared" si="47"/>
        <v>8.8135593220338979</v>
      </c>
      <c r="BA21" s="112">
        <f t="shared" si="48"/>
        <v>24.406779661016952</v>
      </c>
      <c r="BB21" s="110">
        <f t="shared" si="49"/>
        <v>1.6949152542372881</v>
      </c>
      <c r="BC21" s="111">
        <f t="shared" si="50"/>
        <v>7.4576271186440684</v>
      </c>
      <c r="BD21" s="111">
        <f t="shared" si="51"/>
        <v>41.016949152542367</v>
      </c>
      <c r="BE21" s="111">
        <f t="shared" si="52"/>
        <v>9.8305084745762716</v>
      </c>
      <c r="BF21" s="111">
        <f t="shared" si="53"/>
        <v>9.1525423728813564</v>
      </c>
      <c r="BG21" s="111">
        <f t="shared" si="54"/>
        <v>7.4576271186440684</v>
      </c>
      <c r="BH21" s="118">
        <f t="shared" si="55"/>
        <v>23.389830508474578</v>
      </c>
    </row>
    <row r="22" spans="2:60" x14ac:dyDescent="0.25">
      <c r="B22" s="9" t="s">
        <v>51</v>
      </c>
      <c r="C22" s="10">
        <v>4</v>
      </c>
      <c r="D22" s="10">
        <v>31</v>
      </c>
      <c r="E22" s="10">
        <v>76</v>
      </c>
      <c r="F22" s="10">
        <v>37</v>
      </c>
      <c r="G22" s="10">
        <v>21</v>
      </c>
      <c r="H22" s="10">
        <v>15</v>
      </c>
      <c r="I22" s="54">
        <v>16</v>
      </c>
      <c r="J22" s="65">
        <v>6</v>
      </c>
      <c r="K22" s="10">
        <v>23</v>
      </c>
      <c r="L22" s="10">
        <v>59</v>
      </c>
      <c r="M22" s="10">
        <v>47</v>
      </c>
      <c r="N22" s="10">
        <v>38</v>
      </c>
      <c r="O22" s="10">
        <v>12</v>
      </c>
      <c r="P22" s="66">
        <v>15</v>
      </c>
      <c r="Q22" s="77">
        <v>1</v>
      </c>
      <c r="R22" s="10">
        <v>5</v>
      </c>
      <c r="S22" s="10">
        <v>112</v>
      </c>
      <c r="T22" s="10">
        <v>20</v>
      </c>
      <c r="U22" s="10">
        <v>10</v>
      </c>
      <c r="V22" s="10">
        <v>13</v>
      </c>
      <c r="W22" s="78">
        <v>39</v>
      </c>
      <c r="X22" s="30">
        <v>2</v>
      </c>
      <c r="Y22" s="10">
        <v>7</v>
      </c>
      <c r="Z22" s="10">
        <v>123</v>
      </c>
      <c r="AA22" s="10">
        <v>22</v>
      </c>
      <c r="AB22" s="10">
        <v>4</v>
      </c>
      <c r="AC22" s="10">
        <v>7</v>
      </c>
      <c r="AD22" s="10">
        <v>35</v>
      </c>
      <c r="AF22" s="9" t="s">
        <v>51</v>
      </c>
      <c r="AG22" s="110">
        <f t="shared" si="28"/>
        <v>2</v>
      </c>
      <c r="AH22" s="111">
        <f t="shared" si="29"/>
        <v>15.5</v>
      </c>
      <c r="AI22" s="111">
        <f t="shared" si="30"/>
        <v>38</v>
      </c>
      <c r="AJ22" s="111">
        <f t="shared" si="31"/>
        <v>18.5</v>
      </c>
      <c r="AK22" s="111">
        <f t="shared" si="32"/>
        <v>10.5</v>
      </c>
      <c r="AL22" s="111">
        <f t="shared" si="33"/>
        <v>7.5</v>
      </c>
      <c r="AM22" s="112">
        <f t="shared" si="34"/>
        <v>8</v>
      </c>
      <c r="AN22" s="110">
        <f t="shared" si="35"/>
        <v>3</v>
      </c>
      <c r="AO22" s="111">
        <f t="shared" si="36"/>
        <v>11.5</v>
      </c>
      <c r="AP22" s="111">
        <f t="shared" si="37"/>
        <v>29.5</v>
      </c>
      <c r="AQ22" s="111">
        <f t="shared" si="38"/>
        <v>23.5</v>
      </c>
      <c r="AR22" s="111">
        <f t="shared" si="39"/>
        <v>19</v>
      </c>
      <c r="AS22" s="111">
        <f t="shared" si="40"/>
        <v>6</v>
      </c>
      <c r="AT22" s="112">
        <f t="shared" si="41"/>
        <v>7.5</v>
      </c>
      <c r="AU22" s="110">
        <f t="shared" si="42"/>
        <v>0.5</v>
      </c>
      <c r="AV22" s="111">
        <f t="shared" si="43"/>
        <v>2.5</v>
      </c>
      <c r="AW22" s="111">
        <f t="shared" si="44"/>
        <v>56.000000000000007</v>
      </c>
      <c r="AX22" s="111">
        <f t="shared" si="45"/>
        <v>10</v>
      </c>
      <c r="AY22" s="111">
        <f t="shared" si="46"/>
        <v>5</v>
      </c>
      <c r="AZ22" s="111">
        <f t="shared" si="47"/>
        <v>6.5</v>
      </c>
      <c r="BA22" s="112">
        <f t="shared" si="48"/>
        <v>19.5</v>
      </c>
      <c r="BB22" s="110">
        <f t="shared" si="49"/>
        <v>1</v>
      </c>
      <c r="BC22" s="111">
        <f t="shared" si="50"/>
        <v>3.5000000000000004</v>
      </c>
      <c r="BD22" s="111">
        <f t="shared" si="51"/>
        <v>61.5</v>
      </c>
      <c r="BE22" s="111">
        <f t="shared" si="52"/>
        <v>11</v>
      </c>
      <c r="BF22" s="111">
        <f t="shared" si="53"/>
        <v>2</v>
      </c>
      <c r="BG22" s="111">
        <f t="shared" si="54"/>
        <v>3.5000000000000004</v>
      </c>
      <c r="BH22" s="118">
        <f t="shared" si="55"/>
        <v>17.5</v>
      </c>
    </row>
    <row r="23" spans="2:60" x14ac:dyDescent="0.25">
      <c r="B23" s="9" t="s">
        <v>52</v>
      </c>
      <c r="C23" s="10">
        <v>24</v>
      </c>
      <c r="D23" s="10">
        <v>135</v>
      </c>
      <c r="E23" s="10">
        <v>277</v>
      </c>
      <c r="F23" s="10">
        <v>112</v>
      </c>
      <c r="G23" s="10">
        <v>87</v>
      </c>
      <c r="H23" s="10">
        <v>58</v>
      </c>
      <c r="I23" s="54">
        <v>72</v>
      </c>
      <c r="J23" s="65">
        <v>13</v>
      </c>
      <c r="K23" s="10">
        <v>98</v>
      </c>
      <c r="L23" s="10">
        <v>234</v>
      </c>
      <c r="M23" s="10">
        <v>138</v>
      </c>
      <c r="N23" s="10">
        <v>141</v>
      </c>
      <c r="O23" s="10">
        <v>41</v>
      </c>
      <c r="P23" s="66">
        <v>100</v>
      </c>
      <c r="Q23" s="77">
        <v>5</v>
      </c>
      <c r="R23" s="10">
        <v>40</v>
      </c>
      <c r="S23" s="10">
        <v>328</v>
      </c>
      <c r="T23" s="10">
        <v>87</v>
      </c>
      <c r="U23" s="10">
        <v>52</v>
      </c>
      <c r="V23" s="10">
        <v>46</v>
      </c>
      <c r="W23" s="78">
        <v>207</v>
      </c>
      <c r="X23" s="30">
        <v>3</v>
      </c>
      <c r="Y23" s="10">
        <v>34</v>
      </c>
      <c r="Z23" s="10">
        <v>401</v>
      </c>
      <c r="AA23" s="10">
        <v>75</v>
      </c>
      <c r="AB23" s="10">
        <v>37</v>
      </c>
      <c r="AC23" s="10">
        <v>43</v>
      </c>
      <c r="AD23" s="10">
        <v>172</v>
      </c>
      <c r="AF23" s="9" t="s">
        <v>52</v>
      </c>
      <c r="AG23" s="110">
        <f t="shared" si="28"/>
        <v>3.1372549019607843</v>
      </c>
      <c r="AH23" s="111">
        <f t="shared" si="29"/>
        <v>17.647058823529413</v>
      </c>
      <c r="AI23" s="111">
        <f t="shared" si="30"/>
        <v>36.209150326797385</v>
      </c>
      <c r="AJ23" s="111">
        <f t="shared" si="31"/>
        <v>14.640522875816995</v>
      </c>
      <c r="AK23" s="111">
        <f t="shared" si="32"/>
        <v>11.372549019607844</v>
      </c>
      <c r="AL23" s="111">
        <f t="shared" si="33"/>
        <v>7.5816993464052285</v>
      </c>
      <c r="AM23" s="112">
        <f t="shared" si="34"/>
        <v>9.4117647058823533</v>
      </c>
      <c r="AN23" s="110">
        <f t="shared" si="35"/>
        <v>1.6993464052287581</v>
      </c>
      <c r="AO23" s="111">
        <f t="shared" si="36"/>
        <v>12.810457516339868</v>
      </c>
      <c r="AP23" s="111">
        <f t="shared" si="37"/>
        <v>30.588235294117649</v>
      </c>
      <c r="AQ23" s="111">
        <f t="shared" si="38"/>
        <v>18.03921568627451</v>
      </c>
      <c r="AR23" s="111">
        <f t="shared" si="39"/>
        <v>18.43137254901961</v>
      </c>
      <c r="AS23" s="111">
        <f t="shared" si="40"/>
        <v>5.3594771241830061</v>
      </c>
      <c r="AT23" s="112">
        <f t="shared" si="41"/>
        <v>13.071895424836603</v>
      </c>
      <c r="AU23" s="110">
        <f t="shared" si="42"/>
        <v>0.65359477124183007</v>
      </c>
      <c r="AV23" s="111">
        <f t="shared" si="43"/>
        <v>5.2287581699346406</v>
      </c>
      <c r="AW23" s="111">
        <f t="shared" si="44"/>
        <v>42.875816993464049</v>
      </c>
      <c r="AX23" s="111">
        <f t="shared" si="45"/>
        <v>11.372549019607844</v>
      </c>
      <c r="AY23" s="111">
        <f t="shared" si="46"/>
        <v>6.7973856209150325</v>
      </c>
      <c r="AZ23" s="111">
        <f t="shared" si="47"/>
        <v>6.0130718954248366</v>
      </c>
      <c r="BA23" s="112">
        <f t="shared" si="48"/>
        <v>27.058823529411764</v>
      </c>
      <c r="BB23" s="110">
        <f t="shared" si="49"/>
        <v>0.39215686274509803</v>
      </c>
      <c r="BC23" s="111">
        <f t="shared" si="50"/>
        <v>4.4444444444444446</v>
      </c>
      <c r="BD23" s="111">
        <f t="shared" si="51"/>
        <v>52.418300653594777</v>
      </c>
      <c r="BE23" s="111">
        <f t="shared" si="52"/>
        <v>9.8039215686274517</v>
      </c>
      <c r="BF23" s="111">
        <f t="shared" si="53"/>
        <v>4.8366013071895431</v>
      </c>
      <c r="BG23" s="111">
        <f t="shared" si="54"/>
        <v>5.620915032679739</v>
      </c>
      <c r="BH23" s="118">
        <f t="shared" si="55"/>
        <v>22.483660130718956</v>
      </c>
    </row>
    <row r="24" spans="2:60" x14ac:dyDescent="0.25">
      <c r="B24" s="4" t="s">
        <v>83</v>
      </c>
      <c r="C24" s="19"/>
      <c r="D24" s="19"/>
      <c r="E24" s="19"/>
      <c r="F24" s="55"/>
      <c r="G24" s="55"/>
      <c r="H24" s="55"/>
      <c r="I24" s="84"/>
      <c r="J24" s="91"/>
      <c r="K24" s="55"/>
      <c r="L24" s="55"/>
      <c r="M24" s="55"/>
      <c r="N24" s="55"/>
      <c r="O24" s="55"/>
      <c r="P24" s="92"/>
      <c r="Q24" s="79"/>
      <c r="R24" s="55"/>
      <c r="S24" s="55"/>
      <c r="T24" s="55"/>
      <c r="U24" s="55"/>
      <c r="V24" s="55"/>
      <c r="W24" s="99"/>
      <c r="X24" s="34"/>
      <c r="Y24" s="34"/>
      <c r="Z24" s="34"/>
      <c r="AA24" s="34"/>
      <c r="AB24" s="34"/>
      <c r="AF24" s="4" t="s">
        <v>83</v>
      </c>
      <c r="AG24" s="113"/>
      <c r="AH24" s="114"/>
      <c r="AI24" s="114"/>
      <c r="AJ24" s="114"/>
      <c r="AK24" s="114"/>
      <c r="AL24" s="114"/>
      <c r="AM24" s="115"/>
      <c r="AN24" s="113"/>
      <c r="AO24" s="114"/>
      <c r="AP24" s="114"/>
      <c r="AQ24" s="114"/>
      <c r="AR24" s="114"/>
      <c r="AS24" s="114"/>
      <c r="AT24" s="115"/>
      <c r="AU24" s="113"/>
      <c r="AV24" s="114"/>
      <c r="AW24" s="114"/>
      <c r="AX24" s="114"/>
      <c r="AY24" s="114"/>
      <c r="AZ24" s="114"/>
      <c r="BA24" s="115"/>
      <c r="BB24" s="113"/>
      <c r="BC24" s="114"/>
      <c r="BD24" s="114"/>
      <c r="BE24" s="114"/>
      <c r="BF24" s="114"/>
      <c r="BG24" s="114"/>
      <c r="BH24" s="119"/>
    </row>
    <row r="25" spans="2:60" x14ac:dyDescent="0.25">
      <c r="B25" s="9" t="s">
        <v>84</v>
      </c>
      <c r="C25" s="10">
        <v>159</v>
      </c>
      <c r="D25" s="10">
        <v>835</v>
      </c>
      <c r="E25" s="10">
        <v>1163</v>
      </c>
      <c r="F25" s="10">
        <v>562</v>
      </c>
      <c r="G25" s="10">
        <v>298</v>
      </c>
      <c r="H25" s="10">
        <v>228</v>
      </c>
      <c r="I25" s="54">
        <v>314</v>
      </c>
      <c r="J25" s="65">
        <v>117</v>
      </c>
      <c r="K25" s="10">
        <v>601</v>
      </c>
      <c r="L25" s="10">
        <v>1104</v>
      </c>
      <c r="M25" s="10">
        <v>674</v>
      </c>
      <c r="N25" s="10">
        <v>528</v>
      </c>
      <c r="O25" s="10">
        <v>160</v>
      </c>
      <c r="P25" s="66">
        <v>375</v>
      </c>
      <c r="Q25" s="77">
        <v>33</v>
      </c>
      <c r="R25" s="10">
        <v>270</v>
      </c>
      <c r="S25" s="10">
        <v>1722</v>
      </c>
      <c r="T25" s="10">
        <v>479</v>
      </c>
      <c r="U25" s="10">
        <v>217</v>
      </c>
      <c r="V25" s="10">
        <v>188</v>
      </c>
      <c r="W25" s="78">
        <v>650</v>
      </c>
      <c r="X25" s="30">
        <v>29</v>
      </c>
      <c r="Y25" s="10">
        <v>238</v>
      </c>
      <c r="Z25" s="10">
        <v>2013</v>
      </c>
      <c r="AA25" s="10">
        <v>369</v>
      </c>
      <c r="AB25" s="10">
        <v>138</v>
      </c>
      <c r="AC25" s="10">
        <v>163</v>
      </c>
      <c r="AD25" s="10">
        <v>609</v>
      </c>
      <c r="AF25" s="9" t="s">
        <v>84</v>
      </c>
      <c r="AG25" s="110">
        <f t="shared" ref="AG25:AG26" si="56">C25/(C25+D25+E25+F25+G25+H25+I25)*100</f>
        <v>4.4675470637819608</v>
      </c>
      <c r="AH25" s="111">
        <f t="shared" ref="AH25:AH26" si="57">D25/(D25+E25+F25+G25+H25+I25+C25)*100</f>
        <v>23.461646529924135</v>
      </c>
      <c r="AI25" s="111">
        <f t="shared" ref="AI25:AI26" si="58">E25/(E25+F25+G25+H25+I25+D25+C25)*100</f>
        <v>32.677718460241643</v>
      </c>
      <c r="AJ25" s="111">
        <f t="shared" ref="AJ25:AJ26" si="59">F25/(F25+G25+H25+I25+E25+D25+C25)*100</f>
        <v>15.790952514751336</v>
      </c>
      <c r="AK25" s="111">
        <f t="shared" ref="AK25:AK26" si="60">G25/(G25+H25+I25+E25+D25+C25+F25)*100</f>
        <v>8.3731385220567578</v>
      </c>
      <c r="AL25" s="111">
        <f t="shared" ref="AL25:AL26" si="61">H25/(H25+I25+C25+F25+E25+D25+G25)*100</f>
        <v>6.4062939027816803</v>
      </c>
      <c r="AM25" s="112">
        <f t="shared" ref="AM25:AM26" si="62">I25/(I25+D25+C25+G25+F25+E25+H25)*100</f>
        <v>8.8227030064624898</v>
      </c>
      <c r="AN25" s="110">
        <f t="shared" ref="AN25:AN26" si="63">J25/(J25+K25+L25+M25+N25+O25+P25)*100</f>
        <v>3.2874402922169152</v>
      </c>
      <c r="AO25" s="111">
        <f t="shared" ref="AO25:AO26" si="64">K25/(K25+L25+M25+N25+O25+P25+J25)*100</f>
        <v>16.886765945490307</v>
      </c>
      <c r="AP25" s="111">
        <f t="shared" ref="AP25:AP26" si="65">L25/(L25+M25+N25+O25+P25+K25+J25)*100</f>
        <v>31.019949423995502</v>
      </c>
      <c r="AQ25" s="111">
        <f t="shared" ref="AQ25:AQ26" si="66">M25/(M25+N25+O25+P25+L25+K25+J25)*100</f>
        <v>18.937903905591458</v>
      </c>
      <c r="AR25" s="111">
        <f t="shared" ref="AR25:AR26" si="67">N25/(N25+O25+P25+L25+K25+J25+M25)*100</f>
        <v>14.835627985389156</v>
      </c>
      <c r="AS25" s="111">
        <f t="shared" ref="AS25:AS26" si="68">O25/(O25+P25+J25+M25+L25+K25+N25)*100</f>
        <v>4.4956448440573196</v>
      </c>
      <c r="AT25" s="112">
        <f t="shared" ref="AT25:AT26" si="69">P25/(P25+K25+J25+N25+M25+L25+O25)*100</f>
        <v>10.536667603259342</v>
      </c>
      <c r="AU25" s="110">
        <f t="shared" ref="AU25:AU26" si="70">Q25/(Q25+R25+S25+T25+U25+V25+W25)*100</f>
        <v>0.92722674908682223</v>
      </c>
      <c r="AV25" s="111">
        <f t="shared" ref="AV25:AV26" si="71">R25/(R25+S25+T25+U25+V25+W25+Q25)*100</f>
        <v>7.5864006743467272</v>
      </c>
      <c r="AW25" s="111">
        <f t="shared" ref="AW25:AW26" si="72">S25/(S25+T25+U25+V25+W25+R25+Q25)*100</f>
        <v>48.384377634166903</v>
      </c>
      <c r="AX25" s="111">
        <f t="shared" ref="AX25:AX26" si="73">T25/(T25+U25+V25+W25+S25+R25+Q25)*100</f>
        <v>13.4588367518966</v>
      </c>
      <c r="AY25" s="111">
        <f t="shared" ref="AY25:AY26" si="74">U25/(U25+V25+W25+S25+R25+Q25+T25)*100</f>
        <v>6.0972183197527396</v>
      </c>
      <c r="AZ25" s="111">
        <f t="shared" ref="AZ25:AZ26" si="75">V25/(V25+W25+Q25+T25+S25+R25+U25)*100</f>
        <v>5.2823826917673502</v>
      </c>
      <c r="BA25" s="112">
        <f t="shared" ref="BA25:BA26" si="76">W25/(W25+R25+Q25+U25+T25+S25+V25)*100</f>
        <v>18.263557178982861</v>
      </c>
      <c r="BB25" s="110">
        <f t="shared" ref="BB25:BB26" si="77">X25/(X25+Y25+Z25+AA25+AB25+AC25+AD25)*100</f>
        <v>0.81483562798538911</v>
      </c>
      <c r="BC25" s="111">
        <f t="shared" ref="BC25:BC26" si="78">Y25/(Y25+Z25+AA25+AB25+AC25+AD25+X25)*100</f>
        <v>6.6872717055352622</v>
      </c>
      <c r="BD25" s="111">
        <f t="shared" ref="BD25:BD26" si="79">Z25/(Z25+AA25+AB25+AC25+AD25+Y25+X25)*100</f>
        <v>56.560831694296155</v>
      </c>
      <c r="BE25" s="111">
        <f t="shared" ref="BE25:BE26" si="80">AA25/(AA25+AB25+AC25+AD25+Z25+Y25+X25)*100</f>
        <v>10.368080921607193</v>
      </c>
      <c r="BF25" s="111">
        <f t="shared" ref="BF25:BF26" si="81">AB25/(AB25+AC25+AD25+Z25+Y25+X25+AA25)*100</f>
        <v>3.8774936779994378</v>
      </c>
      <c r="BG25" s="111">
        <f t="shared" ref="BG25:BG26" si="82">AC25/(AC25+AD25+X25+AA25+Z25+Y25+AB25)*100</f>
        <v>4.5799381848833942</v>
      </c>
      <c r="BH25" s="118">
        <f t="shared" ref="BH25:BH26" si="83">AD25/(AD25+Y25+X25+AB25+AA25+Z25+AC25)*100</f>
        <v>17.111548187693174</v>
      </c>
    </row>
    <row r="26" spans="2:60" x14ac:dyDescent="0.25">
      <c r="B26" s="9" t="s">
        <v>85</v>
      </c>
      <c r="C26" s="10">
        <v>38</v>
      </c>
      <c r="D26" s="10">
        <v>279</v>
      </c>
      <c r="E26" s="10">
        <v>509</v>
      </c>
      <c r="F26" s="10">
        <v>271</v>
      </c>
      <c r="G26" s="10">
        <v>88</v>
      </c>
      <c r="H26" s="10">
        <v>94</v>
      </c>
      <c r="I26" s="54">
        <v>95</v>
      </c>
      <c r="J26" s="65">
        <v>61</v>
      </c>
      <c r="K26" s="10">
        <v>227</v>
      </c>
      <c r="L26" s="10">
        <v>339</v>
      </c>
      <c r="M26" s="10">
        <v>352</v>
      </c>
      <c r="N26" s="10">
        <v>285</v>
      </c>
      <c r="O26" s="10">
        <v>51</v>
      </c>
      <c r="P26" s="66">
        <v>59</v>
      </c>
      <c r="Q26" s="77">
        <v>19</v>
      </c>
      <c r="R26" s="10">
        <v>119</v>
      </c>
      <c r="S26" s="10">
        <v>653</v>
      </c>
      <c r="T26" s="10">
        <v>259</v>
      </c>
      <c r="U26" s="10">
        <v>101</v>
      </c>
      <c r="V26" s="10">
        <v>69</v>
      </c>
      <c r="W26" s="78">
        <v>154</v>
      </c>
      <c r="X26" s="30">
        <v>11</v>
      </c>
      <c r="Y26" s="10">
        <v>98</v>
      </c>
      <c r="Z26" s="10">
        <v>783</v>
      </c>
      <c r="AA26" s="10">
        <v>230</v>
      </c>
      <c r="AB26" s="10">
        <v>60</v>
      </c>
      <c r="AC26" s="10">
        <v>44</v>
      </c>
      <c r="AD26" s="10">
        <v>148</v>
      </c>
      <c r="AF26" s="9" t="s">
        <v>85</v>
      </c>
      <c r="AG26" s="110">
        <f t="shared" si="56"/>
        <v>2.7656477438136826</v>
      </c>
      <c r="AH26" s="111">
        <f t="shared" si="57"/>
        <v>20.305676855895197</v>
      </c>
      <c r="AI26" s="111">
        <f t="shared" si="58"/>
        <v>37.045123726346432</v>
      </c>
      <c r="AJ26" s="111">
        <f t="shared" si="59"/>
        <v>19.723435225618633</v>
      </c>
      <c r="AK26" s="111">
        <f t="shared" si="60"/>
        <v>6.4046579330422126</v>
      </c>
      <c r="AL26" s="111">
        <f t="shared" si="61"/>
        <v>6.8413391557496359</v>
      </c>
      <c r="AM26" s="112">
        <f t="shared" si="62"/>
        <v>6.9141193595342072</v>
      </c>
      <c r="AN26" s="110">
        <f t="shared" si="63"/>
        <v>4.4395924308588057</v>
      </c>
      <c r="AO26" s="111">
        <f t="shared" si="64"/>
        <v>16.521106259097525</v>
      </c>
      <c r="AP26" s="111">
        <f t="shared" si="65"/>
        <v>24.672489082969431</v>
      </c>
      <c r="AQ26" s="111">
        <f t="shared" si="66"/>
        <v>25.618631732168851</v>
      </c>
      <c r="AR26" s="111">
        <f t="shared" si="67"/>
        <v>20.742358078602621</v>
      </c>
      <c r="AS26" s="111">
        <f t="shared" si="68"/>
        <v>3.7117903930131009</v>
      </c>
      <c r="AT26" s="112">
        <f t="shared" si="69"/>
        <v>4.2940320232896649</v>
      </c>
      <c r="AU26" s="110">
        <f t="shared" si="70"/>
        <v>1.3828238719068413</v>
      </c>
      <c r="AV26" s="111">
        <f t="shared" si="71"/>
        <v>8.6608442503639012</v>
      </c>
      <c r="AW26" s="111">
        <f t="shared" si="72"/>
        <v>47.525473071324598</v>
      </c>
      <c r="AX26" s="111">
        <f t="shared" si="73"/>
        <v>18.850072780203782</v>
      </c>
      <c r="AY26" s="111">
        <f t="shared" si="74"/>
        <v>7.3508005822416305</v>
      </c>
      <c r="AZ26" s="111">
        <f t="shared" si="75"/>
        <v>5.0218340611353707</v>
      </c>
      <c r="BA26" s="112">
        <f t="shared" si="76"/>
        <v>11.208151382823871</v>
      </c>
      <c r="BB26" s="110">
        <f t="shared" si="77"/>
        <v>0.80058224163027658</v>
      </c>
      <c r="BC26" s="111">
        <f t="shared" si="78"/>
        <v>7.1324599708879184</v>
      </c>
      <c r="BD26" s="111">
        <f t="shared" si="79"/>
        <v>56.986899563318779</v>
      </c>
      <c r="BE26" s="111">
        <f t="shared" si="80"/>
        <v>16.739446870451239</v>
      </c>
      <c r="BF26" s="111">
        <f t="shared" si="81"/>
        <v>4.3668122270742353</v>
      </c>
      <c r="BG26" s="111">
        <f t="shared" si="82"/>
        <v>3.2023289665211063</v>
      </c>
      <c r="BH26" s="118">
        <f t="shared" si="83"/>
        <v>10.771470160116449</v>
      </c>
    </row>
  </sheetData>
  <mergeCells count="11">
    <mergeCell ref="B7:B8"/>
    <mergeCell ref="C7:I7"/>
    <mergeCell ref="J7:P7"/>
    <mergeCell ref="Q7:W7"/>
    <mergeCell ref="X7:AD7"/>
    <mergeCell ref="E2:F2"/>
    <mergeCell ref="AG7:AM7"/>
    <mergeCell ref="AN7:AT7"/>
    <mergeCell ref="AU7:BA7"/>
    <mergeCell ref="BB7:BH7"/>
    <mergeCell ref="AF7:AF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E38" sqref="E38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1" spans="1:12" ht="18" x14ac:dyDescent="0.25">
      <c r="B1" s="1" t="s">
        <v>66</v>
      </c>
    </row>
    <row r="2" spans="1:12" ht="18" x14ac:dyDescent="0.25">
      <c r="A2" s="31"/>
      <c r="B2" s="1" t="s">
        <v>128</v>
      </c>
      <c r="D2" s="240" t="s">
        <v>133</v>
      </c>
      <c r="E2" s="240"/>
    </row>
    <row r="3" spans="1:12" x14ac:dyDescent="0.25">
      <c r="B3" s="32" t="s">
        <v>69</v>
      </c>
    </row>
    <row r="4" spans="1:12" ht="18" customHeight="1" x14ac:dyDescent="0.25">
      <c r="B4" s="1" t="s">
        <v>120</v>
      </c>
      <c r="C4" s="1"/>
      <c r="D4" s="1"/>
      <c r="E4" s="1"/>
      <c r="F4" s="1"/>
    </row>
    <row r="5" spans="1:12" ht="4.5" customHeight="1" x14ac:dyDescent="0.25"/>
    <row r="6" spans="1:12" x14ac:dyDescent="0.25">
      <c r="B6" s="20" t="s">
        <v>63</v>
      </c>
      <c r="H6" s="20" t="s">
        <v>64</v>
      </c>
    </row>
    <row r="7" spans="1:12" ht="22.5" x14ac:dyDescent="0.25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25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25">
      <c r="B9" s="6" t="s">
        <v>4</v>
      </c>
      <c r="C9" s="7">
        <v>2603</v>
      </c>
      <c r="D9" s="7">
        <v>154</v>
      </c>
      <c r="E9" s="7">
        <v>2468</v>
      </c>
      <c r="F9" s="7">
        <v>363</v>
      </c>
      <c r="H9" s="6" t="s">
        <v>4</v>
      </c>
      <c r="I9" s="11">
        <f>C9/(C9+D9+E9+F9)*100</f>
        <v>46.581961345740872</v>
      </c>
      <c r="J9" s="11">
        <f>D9/(D9+E9+F9+C9)*100</f>
        <v>2.7559055118110236</v>
      </c>
      <c r="K9" s="11">
        <f>E9/(E9+F9+D9+C9)*100</f>
        <v>44.16607015032212</v>
      </c>
      <c r="L9" s="11">
        <f>F9/(F9+E9+D9+C9)*100</f>
        <v>6.4960629921259834</v>
      </c>
    </row>
    <row r="10" spans="1:12" x14ac:dyDescent="0.25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25">
      <c r="B11" s="9" t="s">
        <v>6</v>
      </c>
      <c r="C11" s="10">
        <v>403</v>
      </c>
      <c r="D11" s="10">
        <v>14</v>
      </c>
      <c r="E11" s="10">
        <v>591</v>
      </c>
      <c r="F11" s="10">
        <v>119</v>
      </c>
      <c r="H11" s="9" t="s">
        <v>6</v>
      </c>
      <c r="I11" s="13">
        <f t="shared" ref="I11:I22" si="0">C11/(C11+D11+E11+F11)*100</f>
        <v>35.758651286601598</v>
      </c>
      <c r="J11" s="13">
        <f t="shared" ref="J11:J22" si="1">D11/(D11+E11+F11+C11)*100</f>
        <v>1.2422360248447204</v>
      </c>
      <c r="K11" s="13">
        <f t="shared" ref="K11:K22" si="2">E11/(E11+F11+D11+C11)*100</f>
        <v>52.440106477373561</v>
      </c>
      <c r="L11" s="13">
        <f t="shared" ref="L11:L22" si="3">F11/(F11+E11+D11+C11)*100</f>
        <v>10.559006211180124</v>
      </c>
    </row>
    <row r="12" spans="1:12" x14ac:dyDescent="0.25">
      <c r="B12" s="9" t="s">
        <v>7</v>
      </c>
      <c r="C12" s="10">
        <v>892</v>
      </c>
      <c r="D12" s="10">
        <v>44</v>
      </c>
      <c r="E12" s="10">
        <v>920</v>
      </c>
      <c r="F12" s="10">
        <v>113</v>
      </c>
      <c r="H12" s="9" t="s">
        <v>7</v>
      </c>
      <c r="I12" s="13">
        <f t="shared" si="0"/>
        <v>45.302183849669888</v>
      </c>
      <c r="J12" s="13">
        <f t="shared" si="1"/>
        <v>2.2346368715083798</v>
      </c>
      <c r="K12" s="13">
        <f t="shared" si="2"/>
        <v>46.724225495175212</v>
      </c>
      <c r="L12" s="13">
        <f t="shared" si="3"/>
        <v>5.7389537836465214</v>
      </c>
    </row>
    <row r="13" spans="1:12" x14ac:dyDescent="0.25">
      <c r="B13" s="9" t="s">
        <v>8</v>
      </c>
      <c r="C13" s="10">
        <v>851</v>
      </c>
      <c r="D13" s="10">
        <v>55</v>
      </c>
      <c r="E13" s="10">
        <v>691</v>
      </c>
      <c r="F13" s="10">
        <v>91</v>
      </c>
      <c r="H13" s="9" t="s">
        <v>8</v>
      </c>
      <c r="I13" s="13">
        <f t="shared" si="0"/>
        <v>50.414691943127963</v>
      </c>
      <c r="J13" s="13">
        <f t="shared" si="1"/>
        <v>3.2582938388625595</v>
      </c>
      <c r="K13" s="13">
        <f t="shared" si="2"/>
        <v>40.936018957345972</v>
      </c>
      <c r="L13" s="13">
        <f t="shared" si="3"/>
        <v>5.390995260663507</v>
      </c>
    </row>
    <row r="14" spans="1:12" x14ac:dyDescent="0.25">
      <c r="B14" s="9" t="s">
        <v>9</v>
      </c>
      <c r="C14" s="10">
        <v>457</v>
      </c>
      <c r="D14" s="10">
        <v>41</v>
      </c>
      <c r="E14" s="10">
        <v>266</v>
      </c>
      <c r="F14" s="10">
        <v>40</v>
      </c>
      <c r="H14" s="9" t="s">
        <v>9</v>
      </c>
      <c r="I14" s="13">
        <f t="shared" si="0"/>
        <v>56.840796019900495</v>
      </c>
      <c r="J14" s="13">
        <f t="shared" si="1"/>
        <v>5.099502487562189</v>
      </c>
      <c r="K14" s="13">
        <f t="shared" si="2"/>
        <v>33.084577114427859</v>
      </c>
      <c r="L14" s="13">
        <f t="shared" si="3"/>
        <v>4.9751243781094532</v>
      </c>
    </row>
    <row r="15" spans="1:12" x14ac:dyDescent="0.25">
      <c r="B15" s="4" t="s">
        <v>53</v>
      </c>
      <c r="C15" s="8"/>
      <c r="D15" s="8"/>
      <c r="E15" s="8"/>
      <c r="F15" s="8"/>
      <c r="H15" s="4" t="s">
        <v>53</v>
      </c>
      <c r="I15" s="8"/>
      <c r="J15" s="8"/>
      <c r="K15" s="8"/>
      <c r="L15" s="8"/>
    </row>
    <row r="16" spans="1:12" x14ac:dyDescent="0.25">
      <c r="B16" s="9" t="s">
        <v>46</v>
      </c>
      <c r="C16" s="10">
        <v>799</v>
      </c>
      <c r="D16" s="10">
        <v>52</v>
      </c>
      <c r="E16" s="10">
        <v>705</v>
      </c>
      <c r="F16" s="10">
        <v>73</v>
      </c>
      <c r="H16" s="9" t="s">
        <v>46</v>
      </c>
      <c r="I16" s="13">
        <f t="shared" si="0"/>
        <v>49.048496009821982</v>
      </c>
      <c r="J16" s="13">
        <f t="shared" si="1"/>
        <v>3.192142418661756</v>
      </c>
      <c r="K16" s="13">
        <f t="shared" si="2"/>
        <v>43.278084714548804</v>
      </c>
      <c r="L16" s="13">
        <f t="shared" si="3"/>
        <v>4.4812768569674644</v>
      </c>
    </row>
    <row r="17" spans="2:12" x14ac:dyDescent="0.25">
      <c r="B17" s="9" t="s">
        <v>47</v>
      </c>
      <c r="C17" s="10">
        <v>201</v>
      </c>
      <c r="D17" s="10">
        <v>10</v>
      </c>
      <c r="E17" s="10">
        <v>356</v>
      </c>
      <c r="F17" s="10">
        <v>49</v>
      </c>
      <c r="H17" s="9" t="s">
        <v>47</v>
      </c>
      <c r="I17" s="13">
        <f t="shared" si="0"/>
        <v>32.629870129870127</v>
      </c>
      <c r="J17" s="13">
        <f t="shared" si="1"/>
        <v>1.6233766233766231</v>
      </c>
      <c r="K17" s="13">
        <f t="shared" si="2"/>
        <v>57.792207792207797</v>
      </c>
      <c r="L17" s="13">
        <f t="shared" si="3"/>
        <v>7.9545454545454541</v>
      </c>
    </row>
    <row r="18" spans="2:12" x14ac:dyDescent="0.25">
      <c r="B18" s="9" t="s">
        <v>48</v>
      </c>
      <c r="C18" s="10">
        <v>780</v>
      </c>
      <c r="D18" s="10">
        <v>54</v>
      </c>
      <c r="E18" s="10">
        <v>768</v>
      </c>
      <c r="F18" s="10">
        <v>96</v>
      </c>
      <c r="H18" s="9" t="s">
        <v>48</v>
      </c>
      <c r="I18" s="13">
        <f t="shared" si="0"/>
        <v>45.936395759717314</v>
      </c>
      <c r="J18" s="13">
        <f t="shared" si="1"/>
        <v>3.1802120141342751</v>
      </c>
      <c r="K18" s="13">
        <f t="shared" si="2"/>
        <v>45.229681978798588</v>
      </c>
      <c r="L18" s="13">
        <f t="shared" si="3"/>
        <v>5.6537102473498235</v>
      </c>
    </row>
    <row r="19" spans="2:12" x14ac:dyDescent="0.25">
      <c r="B19" s="9" t="s">
        <v>49</v>
      </c>
      <c r="C19" s="10">
        <v>89</v>
      </c>
      <c r="D19" s="10">
        <v>6</v>
      </c>
      <c r="E19" s="10">
        <v>73</v>
      </c>
      <c r="F19" s="10">
        <v>16</v>
      </c>
      <c r="H19" s="9" t="s">
        <v>49</v>
      </c>
      <c r="I19" s="13">
        <f t="shared" si="0"/>
        <v>48.369565217391305</v>
      </c>
      <c r="J19" s="13">
        <f t="shared" si="1"/>
        <v>3.2608695652173911</v>
      </c>
      <c r="K19" s="13">
        <f t="shared" si="2"/>
        <v>39.673913043478258</v>
      </c>
      <c r="L19" s="13">
        <f t="shared" si="3"/>
        <v>8.695652173913043</v>
      </c>
    </row>
    <row r="20" spans="2:12" x14ac:dyDescent="0.25">
      <c r="B20" s="9" t="s">
        <v>50</v>
      </c>
      <c r="C20" s="10">
        <v>237</v>
      </c>
      <c r="D20" s="10">
        <v>9</v>
      </c>
      <c r="E20" s="10">
        <v>43</v>
      </c>
      <c r="F20" s="10">
        <v>43</v>
      </c>
      <c r="H20" s="9" t="s">
        <v>50</v>
      </c>
      <c r="I20" s="13">
        <f t="shared" si="0"/>
        <v>71.385542168674704</v>
      </c>
      <c r="J20" s="13">
        <f t="shared" si="1"/>
        <v>2.7108433734939759</v>
      </c>
      <c r="K20" s="13">
        <f t="shared" si="2"/>
        <v>12.951807228915662</v>
      </c>
      <c r="L20" s="13">
        <f t="shared" si="3"/>
        <v>12.951807228915662</v>
      </c>
    </row>
    <row r="21" spans="2:12" x14ac:dyDescent="0.25">
      <c r="B21" s="9" t="s">
        <v>51</v>
      </c>
      <c r="C21" s="10">
        <v>77</v>
      </c>
      <c r="D21" s="10">
        <v>5</v>
      </c>
      <c r="E21" s="10">
        <v>131</v>
      </c>
      <c r="F21" s="10">
        <v>15</v>
      </c>
      <c r="H21" s="9" t="s">
        <v>51</v>
      </c>
      <c r="I21" s="13">
        <f t="shared" si="0"/>
        <v>33.771929824561404</v>
      </c>
      <c r="J21" s="13">
        <f t="shared" si="1"/>
        <v>2.1929824561403506</v>
      </c>
      <c r="K21" s="13">
        <f t="shared" si="2"/>
        <v>57.456140350877192</v>
      </c>
      <c r="L21" s="13">
        <f t="shared" si="3"/>
        <v>6.5789473684210522</v>
      </c>
    </row>
    <row r="22" spans="2:12" x14ac:dyDescent="0.25">
      <c r="B22" s="9" t="s">
        <v>52</v>
      </c>
      <c r="C22" s="10">
        <v>420</v>
      </c>
      <c r="D22" s="10">
        <v>18</v>
      </c>
      <c r="E22" s="10">
        <v>392</v>
      </c>
      <c r="F22" s="10">
        <v>71</v>
      </c>
      <c r="H22" s="9" t="s">
        <v>52</v>
      </c>
      <c r="I22" s="13">
        <f t="shared" si="0"/>
        <v>46.614872364039954</v>
      </c>
      <c r="J22" s="13">
        <f t="shared" si="1"/>
        <v>1.9977802441731412</v>
      </c>
      <c r="K22" s="13">
        <f t="shared" si="2"/>
        <v>43.507214206437297</v>
      </c>
      <c r="L22" s="13">
        <f t="shared" si="3"/>
        <v>7.880133185349611</v>
      </c>
    </row>
    <row r="23" spans="2:12" x14ac:dyDescent="0.25">
      <c r="B23" s="4" t="s">
        <v>83</v>
      </c>
      <c r="C23" s="19"/>
      <c r="D23" s="19"/>
      <c r="E23" s="19"/>
      <c r="G23" s="4"/>
      <c r="H23" s="4" t="s">
        <v>83</v>
      </c>
      <c r="I23" s="34"/>
      <c r="J23" s="34"/>
      <c r="L23" s="4"/>
    </row>
    <row r="24" spans="2:12" x14ac:dyDescent="0.25">
      <c r="B24" s="9" t="s">
        <v>84</v>
      </c>
      <c r="C24" s="10">
        <v>1836</v>
      </c>
      <c r="D24" s="10">
        <v>98</v>
      </c>
      <c r="E24" s="10">
        <v>1836</v>
      </c>
      <c r="F24" s="10">
        <v>290</v>
      </c>
      <c r="G24" s="41"/>
      <c r="H24" s="9" t="s">
        <v>84</v>
      </c>
      <c r="I24" s="40">
        <f t="shared" ref="I24:I25" si="4">C24/(C24+D24+E24+F24)*100</f>
        <v>45.221674876847288</v>
      </c>
      <c r="J24" s="40">
        <f t="shared" ref="J24:J25" si="5">D24/(D24+E24+F24+C24)*100</f>
        <v>2.4137931034482758</v>
      </c>
      <c r="K24" s="40">
        <f t="shared" ref="K24:K25" si="6">E24/(E24+F24+D24+C24)*100</f>
        <v>45.221674876847288</v>
      </c>
      <c r="L24" s="40">
        <f t="shared" ref="L24:L25" si="7">F24/(F24+E24+D24+C24)*100</f>
        <v>7.1428571428571423</v>
      </c>
    </row>
    <row r="25" spans="2:12" x14ac:dyDescent="0.25">
      <c r="B25" s="9" t="s">
        <v>85</v>
      </c>
      <c r="C25" s="10">
        <v>767</v>
      </c>
      <c r="D25" s="10">
        <v>56</v>
      </c>
      <c r="E25" s="10">
        <v>632</v>
      </c>
      <c r="F25" s="10">
        <v>73</v>
      </c>
      <c r="G25" s="41"/>
      <c r="H25" s="9" t="s">
        <v>85</v>
      </c>
      <c r="I25" s="40">
        <f t="shared" si="4"/>
        <v>50.196335078534027</v>
      </c>
      <c r="J25" s="40">
        <f t="shared" si="5"/>
        <v>3.664921465968586</v>
      </c>
      <c r="K25" s="40">
        <f t="shared" si="6"/>
        <v>41.361256544502616</v>
      </c>
      <c r="L25" s="40">
        <f t="shared" si="7"/>
        <v>4.7774869109947646</v>
      </c>
    </row>
  </sheetData>
  <mergeCells count="1">
    <mergeCell ref="D2:E2"/>
  </mergeCells>
  <hyperlinks>
    <hyperlink ref="B3" location="Índice!A1" display="voltar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Índice</vt:lpstr>
      <vt:lpstr>Amostra</vt:lpstr>
      <vt:lpstr>Q1</vt:lpstr>
      <vt:lpstr>Q2</vt:lpstr>
      <vt:lpstr>Q3</vt:lpstr>
      <vt:lpstr>Q31</vt:lpstr>
      <vt:lpstr>Q4</vt:lpstr>
      <vt:lpstr>Q5</vt:lpstr>
      <vt:lpstr>Q6</vt:lpstr>
      <vt:lpstr>Q61</vt:lpstr>
      <vt:lpstr>Q7</vt:lpstr>
      <vt:lpstr>Q8</vt:lpstr>
      <vt:lpstr>Q9</vt:lpstr>
      <vt:lpstr>Q10</vt:lpstr>
      <vt:lpstr>Q11</vt:lpstr>
      <vt:lpstr>Q12</vt:lpstr>
      <vt:lpstr>Q121</vt:lpstr>
      <vt:lpstr>Nota</vt:lpstr>
      <vt:lpstr>'Q12'!Print_Area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2020-04-10T13:33:42Z</cp:lastPrinted>
  <dcterms:created xsi:type="dcterms:W3CDTF">2020-04-07T17:13:30Z</dcterms:created>
  <dcterms:modified xsi:type="dcterms:W3CDTF">2020-05-26T10:41:48Z</dcterms:modified>
</cp:coreProperties>
</file>